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TADISTICA\INFORMACION 2024\REPORTE MR CHARACATO\ESTRATEGIAS\"/>
    </mc:Choice>
  </mc:AlternateContent>
  <bookViews>
    <workbookView xWindow="0" yWindow="0" windowWidth="20490" windowHeight="7755" activeTab="4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</sheets>
  <calcPr calcId="152511"/>
</workbook>
</file>

<file path=xl/calcChain.xml><?xml version="1.0" encoding="utf-8"?>
<calcChain xmlns="http://schemas.openxmlformats.org/spreadsheetml/2006/main">
  <c r="K47" i="5" l="1"/>
  <c r="J47" i="5"/>
  <c r="K46" i="5"/>
  <c r="J46" i="5"/>
  <c r="I45" i="5"/>
  <c r="H45" i="5"/>
  <c r="G45" i="5"/>
  <c r="F45" i="5"/>
  <c r="E45" i="5"/>
  <c r="D45" i="5"/>
  <c r="K44" i="5"/>
  <c r="J44" i="5"/>
  <c r="K43" i="5"/>
  <c r="K45" i="5" s="1"/>
  <c r="J43" i="5"/>
  <c r="J45" i="5" s="1"/>
  <c r="Q42" i="5"/>
  <c r="F34" i="5"/>
  <c r="E34" i="5"/>
  <c r="F33" i="5"/>
  <c r="E33" i="5"/>
  <c r="Q32" i="5"/>
  <c r="F32" i="5"/>
  <c r="E32" i="5"/>
  <c r="F31" i="5"/>
  <c r="Q31" i="5" s="1"/>
  <c r="E31" i="5"/>
  <c r="F30" i="5"/>
  <c r="E30" i="5"/>
  <c r="F29" i="5"/>
  <c r="E29" i="5"/>
  <c r="Q28" i="5"/>
  <c r="F28" i="5"/>
  <c r="E28" i="5"/>
  <c r="F27" i="5"/>
  <c r="E27" i="5"/>
  <c r="F26" i="5"/>
  <c r="E26" i="5"/>
  <c r="F25" i="5"/>
  <c r="Q26" i="5" s="1"/>
  <c r="E25" i="5"/>
  <c r="F24" i="5"/>
  <c r="E24" i="5"/>
  <c r="Q24" i="5" s="1"/>
  <c r="F23" i="5"/>
  <c r="E23" i="5"/>
  <c r="F22" i="5"/>
  <c r="E22" i="5"/>
  <c r="F21" i="5"/>
  <c r="E21" i="5"/>
  <c r="Q22" i="5" s="1"/>
  <c r="Q20" i="5"/>
  <c r="F20" i="5"/>
  <c r="E20" i="5"/>
  <c r="F19" i="5"/>
  <c r="E19" i="5"/>
  <c r="Q18" i="5"/>
  <c r="F18" i="5"/>
  <c r="F14" i="5" s="1"/>
  <c r="E18" i="5"/>
  <c r="F17" i="5"/>
  <c r="E17" i="5"/>
  <c r="F16" i="5"/>
  <c r="E16" i="5"/>
  <c r="Q16" i="5" s="1"/>
  <c r="Q13" i="5" s="1"/>
  <c r="F15" i="5"/>
  <c r="E15" i="5"/>
  <c r="E13" i="5" s="1"/>
  <c r="N14" i="5"/>
  <c r="M14" i="5"/>
  <c r="L14" i="5"/>
  <c r="K14" i="5"/>
  <c r="J14" i="5"/>
  <c r="I14" i="5"/>
  <c r="H14" i="5"/>
  <c r="G14" i="5"/>
  <c r="E14" i="5"/>
  <c r="P13" i="5"/>
  <c r="O13" i="5"/>
  <c r="N13" i="5"/>
  <c r="M13" i="5"/>
  <c r="L13" i="5"/>
  <c r="K13" i="5"/>
  <c r="J13" i="5"/>
  <c r="I13" i="5"/>
  <c r="H13" i="5"/>
  <c r="G13" i="5"/>
  <c r="F13" i="5"/>
  <c r="K47" i="4" l="1"/>
  <c r="J47" i="4"/>
  <c r="K46" i="4"/>
  <c r="J46" i="4"/>
  <c r="I45" i="4"/>
  <c r="H45" i="4"/>
  <c r="G45" i="4"/>
  <c r="F45" i="4"/>
  <c r="E45" i="4"/>
  <c r="D45" i="4"/>
  <c r="K44" i="4"/>
  <c r="J44" i="4"/>
  <c r="K43" i="4"/>
  <c r="K45" i="4" s="1"/>
  <c r="J43" i="4"/>
  <c r="J45" i="4" s="1"/>
  <c r="Q42" i="4"/>
  <c r="F34" i="4"/>
  <c r="E34" i="4"/>
  <c r="F33" i="4"/>
  <c r="E33" i="4"/>
  <c r="Q32" i="4"/>
  <c r="F32" i="4"/>
  <c r="E32" i="4"/>
  <c r="F31" i="4"/>
  <c r="Q31" i="4" s="1"/>
  <c r="E31" i="4"/>
  <c r="F30" i="4"/>
  <c r="E30" i="4"/>
  <c r="F29" i="4"/>
  <c r="E29" i="4"/>
  <c r="Q28" i="4"/>
  <c r="F28" i="4"/>
  <c r="E28" i="4"/>
  <c r="F27" i="4"/>
  <c r="E27" i="4"/>
  <c r="F26" i="4"/>
  <c r="E26" i="4"/>
  <c r="F25" i="4"/>
  <c r="Q26" i="4" s="1"/>
  <c r="E25" i="4"/>
  <c r="F24" i="4"/>
  <c r="E24" i="4"/>
  <c r="Q24" i="4" s="1"/>
  <c r="F23" i="4"/>
  <c r="E23" i="4"/>
  <c r="F22" i="4"/>
  <c r="E22" i="4"/>
  <c r="F21" i="4"/>
  <c r="E21" i="4"/>
  <c r="Q22" i="4" s="1"/>
  <c r="Q20" i="4"/>
  <c r="F20" i="4"/>
  <c r="E20" i="4"/>
  <c r="F19" i="4"/>
  <c r="E19" i="4"/>
  <c r="Q18" i="4"/>
  <c r="F18" i="4"/>
  <c r="F14" i="4" s="1"/>
  <c r="E18" i="4"/>
  <c r="F17" i="4"/>
  <c r="E17" i="4"/>
  <c r="F16" i="4"/>
  <c r="E16" i="4"/>
  <c r="Q16" i="4" s="1"/>
  <c r="Q13" i="4" s="1"/>
  <c r="F15" i="4"/>
  <c r="E15" i="4"/>
  <c r="E13" i="4" s="1"/>
  <c r="N14" i="4"/>
  <c r="M14" i="4"/>
  <c r="L14" i="4"/>
  <c r="K14" i="4"/>
  <c r="J14" i="4"/>
  <c r="I14" i="4"/>
  <c r="H14" i="4"/>
  <c r="G14" i="4"/>
  <c r="E14" i="4"/>
  <c r="P13" i="4"/>
  <c r="O13" i="4"/>
  <c r="N13" i="4"/>
  <c r="M13" i="4"/>
  <c r="L13" i="4"/>
  <c r="K13" i="4"/>
  <c r="J13" i="4"/>
  <c r="I13" i="4"/>
  <c r="H13" i="4"/>
  <c r="G13" i="4"/>
  <c r="F13" i="4"/>
  <c r="K47" i="1" l="1"/>
  <c r="J47" i="1"/>
  <c r="K46" i="1"/>
  <c r="J46" i="1"/>
  <c r="I45" i="1"/>
  <c r="H45" i="1"/>
  <c r="G45" i="1"/>
  <c r="F45" i="1"/>
  <c r="E45" i="1"/>
  <c r="D45" i="1"/>
  <c r="K44" i="1"/>
  <c r="K45" i="1" s="1"/>
  <c r="J44" i="1"/>
  <c r="J45" i="1" s="1"/>
  <c r="K43" i="1"/>
  <c r="J43" i="1"/>
  <c r="Q42" i="1"/>
  <c r="F34" i="1"/>
  <c r="E34" i="1"/>
  <c r="F33" i="1"/>
  <c r="E33" i="1"/>
  <c r="F32" i="1"/>
  <c r="E32" i="1"/>
  <c r="F31" i="1"/>
  <c r="Q31" i="1" s="1"/>
  <c r="E31" i="1"/>
  <c r="F30" i="1"/>
  <c r="E30" i="1"/>
  <c r="F29" i="1"/>
  <c r="E29" i="1"/>
  <c r="F28" i="1"/>
  <c r="E28" i="1"/>
  <c r="F27" i="1"/>
  <c r="Q28" i="1" s="1"/>
  <c r="E27" i="1"/>
  <c r="F26" i="1"/>
  <c r="E26" i="1"/>
  <c r="F25" i="1"/>
  <c r="E25" i="1"/>
  <c r="Q26" i="1" s="1"/>
  <c r="F24" i="1"/>
  <c r="E24" i="1"/>
  <c r="Q24" i="1" s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Q16" i="1" s="1"/>
  <c r="F15" i="1"/>
  <c r="E15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Q32" i="1" l="1"/>
  <c r="Q22" i="1"/>
  <c r="Q20" i="1"/>
  <c r="Q18" i="1"/>
  <c r="F13" i="1"/>
  <c r="E13" i="1"/>
  <c r="F14" i="1"/>
  <c r="E14" i="1"/>
  <c r="Q13" i="1" l="1"/>
</calcChain>
</file>

<file path=xl/sharedStrings.xml><?xml version="1.0" encoding="utf-8"?>
<sst xmlns="http://schemas.openxmlformats.org/spreadsheetml/2006/main" count="594" uniqueCount="82">
  <si>
    <t>MINISTERIO DE SALUD</t>
  </si>
  <si>
    <t xml:space="preserve">ESTRATEGIA SANITARIA NACIONAL DE SALUD SEXUAL Y REPRODUCTIVA </t>
  </si>
  <si>
    <t xml:space="preserve">  SIS 240 - M</t>
  </si>
  <si>
    <t xml:space="preserve">REPORTE MENSUAL DE ACTIVIDADES DE PLANIFICACIÓN FAMILIAR  </t>
  </si>
  <si>
    <t>MICRORED:</t>
  </si>
  <si>
    <t>MES:</t>
  </si>
  <si>
    <t>06</t>
  </si>
  <si>
    <t>EESS:</t>
  </si>
  <si>
    <t>AÑO: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</si>
  <si>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</si>
  <si>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</si>
  <si>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</si>
  <si>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</si>
  <si>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</si>
  <si>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</si>
  <si>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</si>
  <si>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</si>
  <si>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</si>
  <si>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Parejas Protegidas</t>
  </si>
  <si>
    <t>Nuevas</t>
  </si>
  <si>
    <t>Continua-doras</t>
  </si>
  <si>
    <t>A</t>
  </si>
  <si>
    <t>I</t>
  </si>
  <si>
    <t>DIU</t>
  </si>
  <si>
    <t>HORMONAL</t>
  </si>
  <si>
    <t>ORAL COMBINADO</t>
  </si>
  <si>
    <t>INYECTABLE MENSUAL</t>
  </si>
  <si>
    <t>INYECTABLE TRIMESTRAL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</si>
  <si>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</si>
  <si>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</si>
  <si>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</si>
  <si>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</si>
  <si>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</si>
  <si>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</si>
  <si>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</si>
  <si>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</si>
  <si>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</si>
  <si>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</si>
  <si>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</si>
  <si>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ANTICONCEPCIÓN ORAL DE EMERGENCIA/YUZPE</t>
  </si>
  <si>
    <t>SESIÓN EDUCATIVA</t>
  </si>
  <si>
    <t>ATENCIÓN PRE CONCEPCIONAL</t>
  </si>
  <si>
    <t>OTROS PROCEDIMIENTOS</t>
  </si>
  <si>
    <t>Nº</t>
  </si>
  <si>
    <t>REMOCIÓN DE DIU</t>
  </si>
  <si>
    <t>Nº Personas</t>
  </si>
  <si>
    <t>1º</t>
  </si>
  <si>
    <t>2º</t>
  </si>
  <si>
    <t>3º</t>
  </si>
  <si>
    <t>REMOCIÓN DE IMPLANTE</t>
  </si>
  <si>
    <t>ORIENTACIÓN/ CONSEJERÍA</t>
  </si>
  <si>
    <t>12 A 17 a.</t>
  </si>
  <si>
    <t>18 A 29 a.</t>
  </si>
  <si>
    <t>&gt; 30 a.</t>
  </si>
  <si>
    <t>Total</t>
  </si>
  <si>
    <t>F</t>
  </si>
  <si>
    <t>M</t>
  </si>
  <si>
    <t>Atencion Post Parto</t>
  </si>
  <si>
    <t>GENERAL P.F.</t>
  </si>
  <si>
    <t>Post Cesarea</t>
  </si>
  <si>
    <t>AQV</t>
  </si>
  <si>
    <t>Post Parto Vaginal</t>
  </si>
  <si>
    <t>TAMIZAJE DE VBG</t>
  </si>
  <si>
    <t>Nº Casos + VBG detectados</t>
  </si>
  <si>
    <t>ELABORADO POR : Obsta. Catherine Hermosa Vargas</t>
  </si>
  <si>
    <t>TAMIZAJE PRUEBA RAPIDA / ELISA - VIH</t>
  </si>
  <si>
    <t>MEF que reciben Orientación / Consejería PRE TEST para VIH</t>
  </si>
  <si>
    <t>PF PAP</t>
  </si>
  <si>
    <t>MEF que reciben Orientación / Consejería POST TEST  para VIH</t>
  </si>
  <si>
    <t>Nº de mujeres con algún MAC que se realiza PAP</t>
  </si>
  <si>
    <t>Nº de MEF que reciben Tamizaje con Prueba Rapida para VIH</t>
  </si>
  <si>
    <t>Nº de MEF con prueba rapida REACTIVA para VIH</t>
  </si>
  <si>
    <t xml:space="preserve">TOTAL EESS QUE DEBEN REPORTAR </t>
  </si>
  <si>
    <t>Nº de MEF con ELISA REACTIVA en MEF con PR Reactiva para VIH</t>
  </si>
  <si>
    <t>Nº DE EESS QUE REPORTARON ESTE MES</t>
  </si>
  <si>
    <t>Nº Mujeres con VIH con algún MAC</t>
  </si>
  <si>
    <t>CHARACATO</t>
  </si>
  <si>
    <t>FEBRERO</t>
  </si>
  <si>
    <t>MARZO</t>
  </si>
  <si>
    <t>MICRO RED DE SALUD</t>
  </si>
  <si>
    <t>I TRIMESTRE</t>
  </si>
  <si>
    <t>MICRO RED DE SALUD CHARACATO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</si>
</sst>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2FADC6"/>
        <bgColor rgb="FF2FADC6"/>
      </patternFill>
    </fill>
  </fills>
  <borders count="64">
    <border>
      <left/>
      <right/>
      <top/>
      <bottom/>
      <diagonal/>
    </border>
    <border>
      <left style="medium">
        <color rgb="FF31859C"/>
      </left>
      <right/>
      <top style="medium">
        <color rgb="FF31859C"/>
      </top>
      <bottom/>
      <diagonal/>
    </border>
    <border>
      <left/>
      <right/>
      <top style="medium">
        <color rgb="FF31859C"/>
      </top>
      <bottom/>
      <diagonal/>
    </border>
    <border>
      <left/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/>
      <top/>
      <bottom/>
      <diagonal/>
    </border>
    <border>
      <left/>
      <right style="medium">
        <color rgb="FF31859C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/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  <border>
      <left/>
      <right style="medium">
        <color rgb="FF31859C"/>
      </right>
      <top/>
      <bottom style="medium">
        <color rgb="FF31859C"/>
      </bottom>
      <diagonal/>
    </border>
    <border>
      <left style="medium">
        <color rgb="FF31859C"/>
      </left>
      <right style="thin">
        <color auto="1"/>
      </right>
      <top style="medium">
        <color rgb="FF31859C"/>
      </top>
      <bottom style="thin">
        <color rgb="FF31859C"/>
      </bottom>
      <diagonal/>
    </border>
    <border>
      <left style="thin">
        <color auto="1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/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thin">
        <color auto="1"/>
      </right>
      <top style="thin">
        <color rgb="FF31859C"/>
      </top>
      <bottom style="medium">
        <color rgb="FF31859C"/>
      </bottom>
      <diagonal/>
    </border>
    <border>
      <left style="thin">
        <color auto="1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/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/>
      <bottom style="thin">
        <color rgb="FF31859C"/>
      </bottom>
      <diagonal/>
    </border>
    <border>
      <left/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 style="thin">
        <color rgb="FF31859C"/>
      </top>
      <bottom/>
      <diagonal/>
    </border>
    <border>
      <left/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/>
      <bottom/>
      <diagonal/>
    </border>
    <border>
      <left style="thin">
        <color rgb="FF31859C"/>
      </left>
      <right/>
      <top/>
      <bottom style="medium">
        <color rgb="FF31859C"/>
      </bottom>
      <diagonal/>
    </border>
    <border>
      <left/>
      <right style="medium">
        <color rgb="FF31859C"/>
      </right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/>
      <bottom style="medium">
        <color rgb="FF31859C"/>
      </bottom>
      <diagonal/>
    </border>
    <border>
      <left/>
      <right/>
      <top/>
      <bottom style="medium">
        <color rgb="FF31859C"/>
      </bottom>
      <diagonal/>
    </border>
    <border>
      <left style="medium">
        <color rgb="FF31859C"/>
      </left>
      <right/>
      <top style="thin">
        <color rgb="FF31859C"/>
      </top>
      <bottom style="thin">
        <color rgb="FF31859C"/>
      </bottom>
      <diagonal/>
    </border>
    <border>
      <left/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/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/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/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/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 style="medium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/>
      <top/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 style="thin">
        <color rgb="FF31859C"/>
      </top>
      <bottom style="medium">
        <color rgb="FF31859C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1" fillId="2" borderId="44" xfId="0" applyNumberFormat="1" applyFont="1" applyFill="1" applyBorder="1" applyAlignment="1" applyProtection="1">
      <alignment horizontal="left" vertical="center" wrapText="1" indent="1"/>
    </xf>
    <xf numFmtId="0" fontId="1" fillId="2" borderId="62" xfId="0" applyNumberFormat="1" applyFont="1" applyFill="1" applyBorder="1" applyAlignment="1" applyProtection="1">
      <alignment horizontal="left" vertical="center" wrapText="1" indent="1"/>
    </xf>
    <xf numFmtId="0" fontId="1" fillId="2" borderId="29" xfId="0" applyNumberFormat="1" applyFont="1" applyFill="1" applyBorder="1" applyAlignment="1" applyProtection="1">
      <alignment horizontal="left" vertical="center" wrapText="1" indent="1"/>
    </xf>
    <xf numFmtId="0" fontId="10" fillId="2" borderId="24" xfId="0" applyNumberFormat="1" applyFont="1" applyFill="1" applyBorder="1" applyAlignment="1" applyProtection="1">
      <alignment horizontal="center" vertical="center" wrapText="1"/>
    </xf>
    <xf numFmtId="0" fontId="10" fillId="2" borderId="20" xfId="0" applyNumberFormat="1" applyFont="1" applyFill="1" applyBorder="1" applyAlignment="1" applyProtection="1">
      <alignment horizontal="center" vertical="center" wrapText="1"/>
    </xf>
    <xf numFmtId="0" fontId="1" fillId="2" borderId="46" xfId="0" applyNumberFormat="1" applyFont="1" applyFill="1" applyBorder="1" applyAlignment="1" applyProtection="1">
      <alignment horizontal="left" vertical="center" wrapText="1" indent="1"/>
    </xf>
    <xf numFmtId="0" fontId="1" fillId="2" borderId="63" xfId="0" applyNumberFormat="1" applyFont="1" applyFill="1" applyBorder="1" applyAlignment="1" applyProtection="1">
      <alignment horizontal="left" vertical="center" wrapText="1" indent="1"/>
    </xf>
    <xf numFmtId="0" fontId="1" fillId="2" borderId="40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4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textRotation="90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wrapText="1"/>
    </xf>
    <xf numFmtId="0" fontId="7" fillId="3" borderId="43" xfId="0" applyNumberFormat="1" applyFont="1" applyFill="1" applyBorder="1" applyAlignment="1" applyProtection="1">
      <alignment horizontal="center" vertical="center" wrapText="1"/>
    </xf>
    <xf numFmtId="0" fontId="2" fillId="3" borderId="41" xfId="0" applyNumberFormat="1" applyFont="1" applyFill="1" applyBorder="1" applyAlignment="1" applyProtection="1">
      <alignment horizontal="center" vertical="center"/>
    </xf>
    <xf numFmtId="0" fontId="2" fillId="3" borderId="25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49" xfId="0" applyNumberFormat="1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0" fontId="2" fillId="3" borderId="51" xfId="0" applyNumberFormat="1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3" xfId="0" applyNumberFormat="1" applyFont="1" applyFill="1" applyBorder="1" applyAlignment="1" applyProtection="1">
      <alignment horizontal="center" vertical="center"/>
    </xf>
    <xf numFmtId="0" fontId="1" fillId="2" borderId="61" xfId="0" applyNumberFormat="1" applyFont="1" applyFill="1" applyBorder="1" applyAlignment="1" applyProtection="1">
      <alignment horizontal="left" vertical="center" wrapText="1" indent="1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4" borderId="49" xfId="0" applyNumberFormat="1" applyFont="1" applyFill="1" applyBorder="1" applyAlignment="1" applyProtection="1">
      <alignment horizontal="center" vertical="center"/>
    </xf>
    <xf numFmtId="0" fontId="7" fillId="4" borderId="53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40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8" xfId="0" applyNumberFormat="1" applyFont="1" applyFill="1" applyBorder="1" applyAlignment="1" applyProtection="1"/>
    <xf numFmtId="0" fontId="5" fillId="5" borderId="8" xfId="0" applyNumberFormat="1" applyFont="1" applyFill="1" applyBorder="1" applyAlignment="1" applyProtection="1"/>
    <xf numFmtId="0" fontId="1" fillId="2" borderId="41" xfId="0" applyNumberFormat="1" applyFont="1" applyFill="1" applyBorder="1" applyAlignment="1" applyProtection="1">
      <alignment horizontal="left" vertical="center" wrapText="1" indent="1"/>
    </xf>
    <xf numFmtId="0" fontId="1" fillId="2" borderId="45" xfId="0" applyNumberFormat="1" applyFont="1" applyFill="1" applyBorder="1" applyAlignment="1" applyProtection="1">
      <alignment horizontal="left" vertical="center" wrapText="1" indent="1"/>
    </xf>
    <xf numFmtId="0" fontId="1" fillId="2" borderId="25" xfId="0" applyNumberFormat="1" applyFont="1" applyFill="1" applyBorder="1" applyAlignment="1" applyProtection="1">
      <alignment horizontal="left" vertical="center" wrapText="1" indent="1"/>
    </xf>
    <xf numFmtId="0" fontId="2" fillId="3" borderId="6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28600"/>
          <a:ext cx="2343150" cy="428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371475</xdr:colOff>
      <xdr:row>3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371475</xdr:colOff>
      <xdr:row>3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0" zoomScaleNormal="80" workbookViewId="0">
      <selection activeCell="E13" sqref="E13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345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18.75" x14ac:dyDescent="0.25">
      <c r="A3" s="348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68" t="s">
        <v>2</v>
      </c>
      <c r="Q4" s="369"/>
      <c r="R4" s="6"/>
      <c r="S4" s="8"/>
    </row>
    <row r="5" spans="1:19" ht="26.25" x14ac:dyDescent="0.25">
      <c r="A5" s="351" t="s">
        <v>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3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/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/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/>
      <c r="Q8" s="14"/>
      <c r="R8" s="14"/>
      <c r="S8" s="18"/>
    </row>
    <row r="9" spans="1:19" ht="15" x14ac:dyDescent="0.25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354" t="s">
        <v>9</v>
      </c>
      <c r="C10" s="355"/>
      <c r="D10" s="355" t="s">
        <v>10</v>
      </c>
      <c r="E10" s="355" t="s">
        <v>11</v>
      </c>
      <c r="F10" s="355"/>
      <c r="G10" s="355" t="s">
        <v>12</v>
      </c>
      <c r="H10" s="355"/>
      <c r="I10" s="355" t="s">
        <v>13</v>
      </c>
      <c r="J10" s="355"/>
      <c r="K10" s="355" t="s">
        <v>14</v>
      </c>
      <c r="L10" s="355"/>
      <c r="M10" s="355" t="s">
        <v>15</v>
      </c>
      <c r="N10" s="360"/>
      <c r="O10" s="362" t="s">
        <v>16</v>
      </c>
      <c r="P10" s="365" t="s">
        <v>17</v>
      </c>
      <c r="Q10" s="365" t="s">
        <v>18</v>
      </c>
      <c r="R10" s="6"/>
      <c r="S10" s="8"/>
    </row>
    <row r="11" spans="1:19" ht="15.75" x14ac:dyDescent="0.25">
      <c r="A11" s="5"/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61"/>
      <c r="O11" s="363"/>
      <c r="P11" s="366"/>
      <c r="Q11" s="366"/>
      <c r="R11" s="6"/>
      <c r="S11" s="8"/>
    </row>
    <row r="12" spans="1:19" ht="30" x14ac:dyDescent="0.25">
      <c r="A12" s="5"/>
      <c r="B12" s="358"/>
      <c r="C12" s="359"/>
      <c r="D12" s="359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364"/>
      <c r="P12" s="367"/>
      <c r="Q12" s="367"/>
      <c r="R12" s="6"/>
      <c r="S12" s="8"/>
    </row>
    <row r="13" spans="1:19" ht="15.75" x14ac:dyDescent="0.25">
      <c r="A13" s="5"/>
      <c r="B13" s="374" t="s">
        <v>11</v>
      </c>
      <c r="C13" s="375"/>
      <c r="D13" s="22" t="s">
        <v>21</v>
      </c>
      <c r="E13" s="23">
        <f t="shared" ref="E13:O13" si="0">SUM(E15,E17,E19,E21,E23,E25,E27,E29,E30,E31,E32,E33,E34)</f>
        <v>76</v>
      </c>
      <c r="F13" s="23">
        <f t="shared" si="0"/>
        <v>166</v>
      </c>
      <c r="G13" s="24">
        <f t="shared" si="0"/>
        <v>1</v>
      </c>
      <c r="H13" s="24">
        <f t="shared" si="0"/>
        <v>1</v>
      </c>
      <c r="I13" s="24">
        <f t="shared" si="0"/>
        <v>43</v>
      </c>
      <c r="J13" s="24">
        <f t="shared" si="0"/>
        <v>54</v>
      </c>
      <c r="K13" s="24">
        <f t="shared" si="0"/>
        <v>32</v>
      </c>
      <c r="L13" s="24">
        <f t="shared" si="0"/>
        <v>110</v>
      </c>
      <c r="M13" s="24">
        <f t="shared" si="0"/>
        <v>0</v>
      </c>
      <c r="N13" s="24">
        <f t="shared" si="0"/>
        <v>1</v>
      </c>
      <c r="O13" s="25">
        <f t="shared" si="0"/>
        <v>11</v>
      </c>
      <c r="P13" s="26">
        <f>(P15+P17+P19+P21+P23+P25+P27+P29+P30+P31+P33+P32+P34)</f>
        <v>0</v>
      </c>
      <c r="Q13" s="27">
        <f>Q16+Q18+Q20+Q22+Q24+Q26+Q28+Q29+Q30+Q31+Q32+Q33+Q34</f>
        <v>49.598717948717947</v>
      </c>
      <c r="R13" s="6"/>
      <c r="S13" s="8"/>
    </row>
    <row r="14" spans="1:19" ht="15.75" x14ac:dyDescent="0.25">
      <c r="A14" s="5"/>
      <c r="B14" s="376"/>
      <c r="C14" s="377"/>
      <c r="D14" s="28" t="s">
        <v>22</v>
      </c>
      <c r="E14" s="23">
        <f>SUM(E16,E18,E20,E22,E24,E26,E28,E30,E31,E32,E33,E34,E35)</f>
        <v>208</v>
      </c>
      <c r="F14" s="23">
        <f>SUM(F16,F18,F20,F22,F24,F26,F28,F30,F31,F32,F33,F34,F35)</f>
        <v>1457</v>
      </c>
      <c r="G14" s="29">
        <f t="shared" ref="G14:N14" si="1">SUM(G16,G18,G20,G22,G24,G26,G28)</f>
        <v>1</v>
      </c>
      <c r="H14" s="29">
        <f t="shared" si="1"/>
        <v>1</v>
      </c>
      <c r="I14" s="29">
        <f t="shared" si="1"/>
        <v>122</v>
      </c>
      <c r="J14" s="29">
        <f t="shared" si="1"/>
        <v>405</v>
      </c>
      <c r="K14" s="29">
        <f t="shared" si="1"/>
        <v>84</v>
      </c>
      <c r="L14" s="29">
        <f t="shared" si="1"/>
        <v>1021</v>
      </c>
      <c r="M14" s="29">
        <f t="shared" si="1"/>
        <v>0</v>
      </c>
      <c r="N14" s="29">
        <f t="shared" si="1"/>
        <v>30</v>
      </c>
      <c r="O14" s="30"/>
      <c r="P14" s="31"/>
      <c r="Q14" s="32"/>
      <c r="R14" s="6"/>
      <c r="S14" s="8"/>
    </row>
    <row r="15" spans="1:19" ht="15.75" x14ac:dyDescent="0.25">
      <c r="A15" s="5"/>
      <c r="B15" s="370" t="s">
        <v>23</v>
      </c>
      <c r="C15" s="371"/>
      <c r="D15" s="22" t="s">
        <v>21</v>
      </c>
      <c r="E15" s="33">
        <f t="shared" ref="E15:E34" si="2">G15+I15+K15+M15</f>
        <v>3</v>
      </c>
      <c r="F15" s="33">
        <f t="shared" ref="F15:F34" si="3">H15+J15+L15+N15</f>
        <v>0</v>
      </c>
      <c r="G15" s="34">
        <v>0</v>
      </c>
      <c r="H15" s="34">
        <v>0</v>
      </c>
      <c r="I15" s="34">
        <v>0</v>
      </c>
      <c r="J15" s="34">
        <v>0</v>
      </c>
      <c r="K15" s="34">
        <v>3</v>
      </c>
      <c r="L15" s="34">
        <v>0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5.75" x14ac:dyDescent="0.25">
      <c r="A16" s="39"/>
      <c r="B16" s="372"/>
      <c r="C16" s="373"/>
      <c r="D16" s="40" t="s">
        <v>22</v>
      </c>
      <c r="E16" s="33">
        <f t="shared" si="2"/>
        <v>3</v>
      </c>
      <c r="F16" s="33">
        <f t="shared" si="3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3</v>
      </c>
      <c r="L16" s="41">
        <v>0</v>
      </c>
      <c r="M16" s="35"/>
      <c r="N16" s="42"/>
      <c r="O16" s="43">
        <v>0</v>
      </c>
      <c r="P16" s="44"/>
      <c r="Q16" s="45">
        <f>E16</f>
        <v>3</v>
      </c>
      <c r="R16" s="6"/>
      <c r="S16" s="8"/>
    </row>
    <row r="17" spans="1:19" ht="15.75" x14ac:dyDescent="0.25">
      <c r="A17" s="5"/>
      <c r="B17" s="378" t="s">
        <v>24</v>
      </c>
      <c r="C17" s="379" t="s">
        <v>25</v>
      </c>
      <c r="D17" s="40" t="s">
        <v>21</v>
      </c>
      <c r="E17" s="33">
        <f t="shared" si="2"/>
        <v>12</v>
      </c>
      <c r="F17" s="33">
        <f t="shared" si="3"/>
        <v>25</v>
      </c>
      <c r="G17" s="41">
        <v>1</v>
      </c>
      <c r="H17" s="41">
        <v>0</v>
      </c>
      <c r="I17" s="41">
        <v>8</v>
      </c>
      <c r="J17" s="41">
        <v>11</v>
      </c>
      <c r="K17" s="41">
        <v>3</v>
      </c>
      <c r="L17" s="41">
        <v>14</v>
      </c>
      <c r="M17" s="35">
        <v>0</v>
      </c>
      <c r="N17" s="42">
        <v>0</v>
      </c>
      <c r="O17" s="37">
        <v>1</v>
      </c>
      <c r="P17" s="38">
        <v>0</v>
      </c>
      <c r="Q17" s="31"/>
      <c r="R17" s="6"/>
      <c r="S17" s="8"/>
    </row>
    <row r="18" spans="1:19" ht="21.75" customHeight="1" x14ac:dyDescent="0.25">
      <c r="A18" s="39"/>
      <c r="B18" s="378"/>
      <c r="C18" s="379"/>
      <c r="D18" s="40" t="s">
        <v>22</v>
      </c>
      <c r="E18" s="33">
        <f t="shared" si="2"/>
        <v>11</v>
      </c>
      <c r="F18" s="33">
        <f t="shared" si="3"/>
        <v>100</v>
      </c>
      <c r="G18" s="41">
        <v>1</v>
      </c>
      <c r="H18" s="41">
        <v>0</v>
      </c>
      <c r="I18" s="41">
        <v>8</v>
      </c>
      <c r="J18" s="41">
        <v>44</v>
      </c>
      <c r="K18" s="41">
        <v>2</v>
      </c>
      <c r="L18" s="41">
        <v>56</v>
      </c>
      <c r="M18" s="35">
        <v>0</v>
      </c>
      <c r="N18" s="42">
        <v>0</v>
      </c>
      <c r="O18" s="43"/>
      <c r="P18" s="44"/>
      <c r="Q18" s="45">
        <f>((E17*1)+(F17*4))/13</f>
        <v>8.615384615384615</v>
      </c>
      <c r="R18" s="6"/>
      <c r="S18" s="8"/>
    </row>
    <row r="19" spans="1:19" ht="15.75" x14ac:dyDescent="0.25">
      <c r="A19" s="5"/>
      <c r="B19" s="378"/>
      <c r="C19" s="373" t="s">
        <v>26</v>
      </c>
      <c r="D19" s="40" t="s">
        <v>21</v>
      </c>
      <c r="E19" s="33">
        <f t="shared" si="2"/>
        <v>30</v>
      </c>
      <c r="F19" s="33">
        <f t="shared" si="3"/>
        <v>43</v>
      </c>
      <c r="G19" s="41">
        <v>0</v>
      </c>
      <c r="H19" s="41">
        <v>0</v>
      </c>
      <c r="I19" s="41">
        <v>19</v>
      </c>
      <c r="J19" s="41">
        <v>15</v>
      </c>
      <c r="K19" s="41">
        <v>11</v>
      </c>
      <c r="L19" s="41">
        <v>28</v>
      </c>
      <c r="M19" s="35">
        <v>0</v>
      </c>
      <c r="N19" s="42">
        <v>0</v>
      </c>
      <c r="O19" s="37">
        <v>4</v>
      </c>
      <c r="P19" s="38">
        <v>0</v>
      </c>
      <c r="Q19" s="31"/>
      <c r="R19" s="6"/>
      <c r="S19" s="8"/>
    </row>
    <row r="20" spans="1:19" ht="29.25" customHeight="1" x14ac:dyDescent="0.25">
      <c r="A20" s="39"/>
      <c r="B20" s="378"/>
      <c r="C20" s="373"/>
      <c r="D20" s="40" t="s">
        <v>22</v>
      </c>
      <c r="E20" s="33">
        <f t="shared" si="2"/>
        <v>29</v>
      </c>
      <c r="F20" s="33">
        <f t="shared" si="3"/>
        <v>43</v>
      </c>
      <c r="G20" s="41">
        <v>0</v>
      </c>
      <c r="H20" s="41">
        <v>0</v>
      </c>
      <c r="I20" s="41">
        <v>18</v>
      </c>
      <c r="J20" s="41">
        <v>15</v>
      </c>
      <c r="K20" s="41">
        <v>11</v>
      </c>
      <c r="L20" s="41">
        <v>28</v>
      </c>
      <c r="M20" s="35">
        <v>0</v>
      </c>
      <c r="N20" s="42">
        <v>0</v>
      </c>
      <c r="O20" s="43"/>
      <c r="P20" s="44"/>
      <c r="Q20" s="45">
        <f>(E19+F19)/12</f>
        <v>6.083333333333333</v>
      </c>
      <c r="R20" s="6"/>
      <c r="S20" s="8"/>
    </row>
    <row r="21" spans="1:19" ht="15.75" x14ac:dyDescent="0.25">
      <c r="A21" s="5"/>
      <c r="B21" s="378"/>
      <c r="C21" s="373" t="s">
        <v>27</v>
      </c>
      <c r="D21" s="40" t="s">
        <v>21</v>
      </c>
      <c r="E21" s="33">
        <f t="shared" si="2"/>
        <v>15</v>
      </c>
      <c r="F21" s="33">
        <f t="shared" si="3"/>
        <v>55</v>
      </c>
      <c r="G21" s="41">
        <v>0</v>
      </c>
      <c r="H21" s="41">
        <v>1</v>
      </c>
      <c r="I21" s="41">
        <v>7</v>
      </c>
      <c r="J21" s="41">
        <v>16</v>
      </c>
      <c r="K21" s="41">
        <v>8</v>
      </c>
      <c r="L21" s="41">
        <v>38</v>
      </c>
      <c r="M21" s="35">
        <v>0</v>
      </c>
      <c r="N21" s="42">
        <v>0</v>
      </c>
      <c r="O21" s="37">
        <v>1</v>
      </c>
      <c r="P21" s="38">
        <v>0</v>
      </c>
      <c r="Q21" s="31"/>
      <c r="R21" s="6"/>
      <c r="S21" s="8"/>
    </row>
    <row r="22" spans="1:19" ht="27.75" customHeight="1" x14ac:dyDescent="0.25">
      <c r="A22" s="39"/>
      <c r="B22" s="378"/>
      <c r="C22" s="373"/>
      <c r="D22" s="40" t="s">
        <v>22</v>
      </c>
      <c r="E22" s="33">
        <f t="shared" si="2"/>
        <v>14</v>
      </c>
      <c r="F22" s="33">
        <f t="shared" si="3"/>
        <v>54</v>
      </c>
      <c r="G22" s="41">
        <v>0</v>
      </c>
      <c r="H22" s="41">
        <v>1</v>
      </c>
      <c r="I22" s="41">
        <v>6</v>
      </c>
      <c r="J22" s="41">
        <v>16</v>
      </c>
      <c r="K22" s="41">
        <v>8</v>
      </c>
      <c r="L22" s="41">
        <v>37</v>
      </c>
      <c r="M22" s="35"/>
      <c r="N22" s="42"/>
      <c r="O22" s="43"/>
      <c r="P22" s="44"/>
      <c r="Q22" s="45">
        <f>(E21+F21)/4</f>
        <v>17.5</v>
      </c>
      <c r="R22" s="6"/>
      <c r="S22" s="8"/>
    </row>
    <row r="23" spans="1:19" ht="15.75" x14ac:dyDescent="0.25">
      <c r="A23" s="5"/>
      <c r="B23" s="378"/>
      <c r="C23" s="373" t="s">
        <v>28</v>
      </c>
      <c r="D23" s="40" t="s">
        <v>21</v>
      </c>
      <c r="E23" s="33">
        <f t="shared" si="2"/>
        <v>0</v>
      </c>
      <c r="F23" s="33">
        <f t="shared" si="3"/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5.75" x14ac:dyDescent="0.25">
      <c r="A24" s="39"/>
      <c r="B24" s="378"/>
      <c r="C24" s="373"/>
      <c r="D24" s="40" t="s">
        <v>22</v>
      </c>
      <c r="E24" s="33">
        <f t="shared" si="2"/>
        <v>0</v>
      </c>
      <c r="F24" s="33">
        <f t="shared" si="3"/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6"/>
      <c r="N24" s="47"/>
      <c r="O24" s="30"/>
      <c r="P24" s="31"/>
      <c r="Q24" s="45">
        <f>E24</f>
        <v>0</v>
      </c>
      <c r="R24" s="6"/>
      <c r="S24" s="8"/>
    </row>
    <row r="25" spans="1:19" ht="15.75" x14ac:dyDescent="0.25">
      <c r="A25" s="5"/>
      <c r="B25" s="378" t="s">
        <v>29</v>
      </c>
      <c r="C25" s="373" t="s">
        <v>30</v>
      </c>
      <c r="D25" s="40" t="s">
        <v>21</v>
      </c>
      <c r="E25" s="33">
        <f t="shared" si="2"/>
        <v>15</v>
      </c>
      <c r="F25" s="33">
        <f t="shared" si="3"/>
        <v>42</v>
      </c>
      <c r="G25" s="41">
        <v>0</v>
      </c>
      <c r="H25" s="41">
        <v>0</v>
      </c>
      <c r="I25" s="41">
        <v>9</v>
      </c>
      <c r="J25" s="41">
        <v>12</v>
      </c>
      <c r="K25" s="41">
        <v>6</v>
      </c>
      <c r="L25" s="48">
        <v>29</v>
      </c>
      <c r="M25" s="49">
        <v>0</v>
      </c>
      <c r="N25" s="50">
        <v>1</v>
      </c>
      <c r="O25" s="37">
        <v>5</v>
      </c>
      <c r="P25" s="38">
        <v>0</v>
      </c>
      <c r="Q25" s="31"/>
      <c r="R25" s="6"/>
      <c r="S25" s="8"/>
    </row>
    <row r="26" spans="1:19" ht="15" x14ac:dyDescent="0.25">
      <c r="A26" s="39"/>
      <c r="B26" s="378"/>
      <c r="C26" s="373"/>
      <c r="D26" s="40" t="s">
        <v>22</v>
      </c>
      <c r="E26" s="33">
        <f t="shared" si="2"/>
        <v>150</v>
      </c>
      <c r="F26" s="33">
        <f t="shared" si="3"/>
        <v>1230</v>
      </c>
      <c r="G26" s="41">
        <v>0</v>
      </c>
      <c r="H26" s="41">
        <v>0</v>
      </c>
      <c r="I26" s="41">
        <v>90</v>
      </c>
      <c r="J26" s="41">
        <v>330</v>
      </c>
      <c r="K26" s="41">
        <v>60</v>
      </c>
      <c r="L26" s="48">
        <v>870</v>
      </c>
      <c r="M26" s="41">
        <v>0</v>
      </c>
      <c r="N26" s="51">
        <v>30</v>
      </c>
      <c r="O26" s="30"/>
      <c r="P26" s="31"/>
      <c r="Q26" s="45">
        <f>((E25*10)+(F25*30))/100</f>
        <v>14.1</v>
      </c>
      <c r="R26" s="14"/>
      <c r="S26" s="8"/>
    </row>
    <row r="27" spans="1:19" ht="15.75" x14ac:dyDescent="0.25">
      <c r="A27" s="5"/>
      <c r="B27" s="378"/>
      <c r="C27" s="373" t="s">
        <v>31</v>
      </c>
      <c r="D27" s="40" t="s">
        <v>21</v>
      </c>
      <c r="E27" s="33">
        <f t="shared" si="2"/>
        <v>0</v>
      </c>
      <c r="F27" s="33">
        <f t="shared" si="3"/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1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5.75" x14ac:dyDescent="0.25">
      <c r="A28" s="39"/>
      <c r="B28" s="378"/>
      <c r="C28" s="373"/>
      <c r="D28" s="40" t="s">
        <v>22</v>
      </c>
      <c r="E28" s="33">
        <f t="shared" si="2"/>
        <v>0</v>
      </c>
      <c r="F28" s="33">
        <f t="shared" si="3"/>
        <v>30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30</v>
      </c>
      <c r="M28" s="48">
        <v>0</v>
      </c>
      <c r="N28" s="48">
        <v>0</v>
      </c>
      <c r="O28" s="52"/>
      <c r="P28" s="31"/>
      <c r="Q28" s="45">
        <f>((E27*10)+(F27*30))/100</f>
        <v>0.3</v>
      </c>
      <c r="R28" s="6"/>
      <c r="S28" s="8"/>
    </row>
    <row r="29" spans="1:19" ht="15" x14ac:dyDescent="0.25">
      <c r="A29" s="5"/>
      <c r="B29" s="372" t="s">
        <v>32</v>
      </c>
      <c r="C29" s="373"/>
      <c r="D29" s="40" t="s">
        <v>21</v>
      </c>
      <c r="E29" s="33">
        <f t="shared" si="2"/>
        <v>0</v>
      </c>
      <c r="F29" s="33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5.75" x14ac:dyDescent="0.25">
      <c r="A30" s="5"/>
      <c r="B30" s="372" t="s">
        <v>33</v>
      </c>
      <c r="C30" s="373"/>
      <c r="D30" s="40" t="s">
        <v>21</v>
      </c>
      <c r="E30" s="33">
        <f t="shared" si="2"/>
        <v>0</v>
      </c>
      <c r="F30" s="33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5.75" x14ac:dyDescent="0.25">
      <c r="A31" s="5"/>
      <c r="B31" s="372" t="s">
        <v>34</v>
      </c>
      <c r="C31" s="373"/>
      <c r="D31" s="40" t="s">
        <v>21</v>
      </c>
      <c r="E31" s="33">
        <f t="shared" si="2"/>
        <v>1</v>
      </c>
      <c r="F31" s="33">
        <f t="shared" si="3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" x14ac:dyDescent="0.25">
      <c r="A32" s="5"/>
      <c r="B32" s="372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3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</v>
      </c>
      <c r="R32" s="58"/>
      <c r="S32" s="8"/>
    </row>
    <row r="33" spans="1:19" ht="15.75" x14ac:dyDescent="0.25">
      <c r="A33" s="5"/>
      <c r="B33" s="372"/>
      <c r="C33" s="57" t="s">
        <v>37</v>
      </c>
      <c r="D33" s="40" t="s">
        <v>21</v>
      </c>
      <c r="E33" s="33">
        <f t="shared" si="2"/>
        <v>0</v>
      </c>
      <c r="F33" s="33">
        <f t="shared" si="3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5.75" x14ac:dyDescent="0.25">
      <c r="A34" s="5"/>
      <c r="B34" s="380"/>
      <c r="C34" s="59" t="s">
        <v>38</v>
      </c>
      <c r="D34" s="28" t="s">
        <v>21</v>
      </c>
      <c r="E34" s="33">
        <f t="shared" si="2"/>
        <v>0</v>
      </c>
      <c r="F34" s="33">
        <f t="shared" si="3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" x14ac:dyDescent="0.25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381" t="s">
        <v>39</v>
      </c>
      <c r="E36" s="382"/>
      <c r="F36" s="381" t="s">
        <v>40</v>
      </c>
      <c r="G36" s="365"/>
      <c r="H36" s="382" t="s">
        <v>41</v>
      </c>
      <c r="I36" s="382"/>
      <c r="J36" s="365"/>
      <c r="K36" s="6"/>
      <c r="L36" s="6"/>
      <c r="M36" s="385" t="s">
        <v>42</v>
      </c>
      <c r="N36" s="386"/>
      <c r="O36" s="66" t="s">
        <v>43</v>
      </c>
      <c r="P36" s="6"/>
      <c r="Q36" s="6"/>
      <c r="R36" s="6"/>
      <c r="S36" s="8"/>
    </row>
    <row r="37" spans="1:19" ht="15.75" x14ac:dyDescent="0.25">
      <c r="A37" s="5"/>
      <c r="B37" s="6"/>
      <c r="C37" s="6"/>
      <c r="D37" s="383"/>
      <c r="E37" s="384"/>
      <c r="F37" s="383"/>
      <c r="G37" s="367"/>
      <c r="H37" s="384"/>
      <c r="I37" s="384"/>
      <c r="J37" s="367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30" x14ac:dyDescent="0.25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2</v>
      </c>
      <c r="P38" s="6"/>
      <c r="Q38" s="6"/>
      <c r="R38" s="6"/>
      <c r="S38" s="8"/>
    </row>
    <row r="39" spans="1:19" ht="15.75" x14ac:dyDescent="0.25">
      <c r="A39" s="5"/>
      <c r="B39" s="6"/>
      <c r="C39" s="6"/>
      <c r="D39" s="76">
        <v>1</v>
      </c>
      <c r="E39" s="77">
        <v>1</v>
      </c>
      <c r="F39" s="77">
        <v>0</v>
      </c>
      <c r="G39" s="78">
        <v>0</v>
      </c>
      <c r="H39" s="79">
        <v>1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5.75" x14ac:dyDescent="0.25">
      <c r="A41" s="5"/>
      <c r="B41" s="389" t="s">
        <v>50</v>
      </c>
      <c r="C41" s="390"/>
      <c r="D41" s="393" t="s">
        <v>51</v>
      </c>
      <c r="E41" s="394"/>
      <c r="F41" s="395" t="s">
        <v>52</v>
      </c>
      <c r="G41" s="396"/>
      <c r="H41" s="394" t="s">
        <v>53</v>
      </c>
      <c r="I41" s="394"/>
      <c r="J41" s="393" t="s">
        <v>54</v>
      </c>
      <c r="K41" s="397"/>
      <c r="L41" s="6"/>
      <c r="M41" s="6"/>
      <c r="N41" s="6"/>
      <c r="O41" s="6"/>
      <c r="P41" s="6"/>
      <c r="Q41" s="6"/>
      <c r="R41" s="6"/>
      <c r="S41" s="8"/>
    </row>
    <row r="42" spans="1:19" ht="15.75" x14ac:dyDescent="0.25">
      <c r="A42" s="5"/>
      <c r="B42" s="391"/>
      <c r="C42" s="392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08" t="s">
        <v>57</v>
      </c>
      <c r="P42" s="408"/>
      <c r="Q42" s="89">
        <f>SUM(Q43:Q44)</f>
        <v>1</v>
      </c>
      <c r="R42" s="6"/>
      <c r="S42" s="8"/>
    </row>
    <row r="43" spans="1:19" ht="15.75" x14ac:dyDescent="0.25">
      <c r="A43" s="5"/>
      <c r="B43" s="387" t="s">
        <v>58</v>
      </c>
      <c r="C43" s="388"/>
      <c r="D43" s="90">
        <v>2</v>
      </c>
      <c r="E43" s="34">
        <v>0</v>
      </c>
      <c r="F43" s="34">
        <v>47</v>
      </c>
      <c r="G43" s="34">
        <v>0</v>
      </c>
      <c r="H43" s="34">
        <v>52</v>
      </c>
      <c r="I43" s="91">
        <v>1</v>
      </c>
      <c r="J43" s="92">
        <f>D43+F43+H43</f>
        <v>101</v>
      </c>
      <c r="K43" s="92">
        <f>E43+G43+I43</f>
        <v>1</v>
      </c>
      <c r="L43" s="88"/>
      <c r="M43" s="6"/>
      <c r="N43" s="7"/>
      <c r="O43" s="409" t="s">
        <v>59</v>
      </c>
      <c r="P43" s="409"/>
      <c r="Q43" s="93">
        <v>0</v>
      </c>
      <c r="R43" s="7"/>
      <c r="S43" s="8"/>
    </row>
    <row r="44" spans="1:19" ht="15.75" x14ac:dyDescent="0.25">
      <c r="A44" s="5"/>
      <c r="B44" s="399" t="s">
        <v>60</v>
      </c>
      <c r="C44" s="400"/>
      <c r="D44" s="94"/>
      <c r="E44" s="95"/>
      <c r="F44" s="96">
        <v>0</v>
      </c>
      <c r="G44" s="96">
        <v>0</v>
      </c>
      <c r="H44" s="96">
        <v>1</v>
      </c>
      <c r="I44" s="97">
        <v>0</v>
      </c>
      <c r="J44" s="92">
        <f>D44+F44+H44</f>
        <v>1</v>
      </c>
      <c r="K44" s="92">
        <f>E44+G44+I44</f>
        <v>0</v>
      </c>
      <c r="L44" s="88"/>
      <c r="M44" s="6"/>
      <c r="N44" s="7"/>
      <c r="O44" s="409" t="s">
        <v>61</v>
      </c>
      <c r="P44" s="409"/>
      <c r="Q44" s="93">
        <v>1</v>
      </c>
      <c r="R44" s="7"/>
      <c r="S44" s="8"/>
    </row>
    <row r="45" spans="1:19" ht="15.75" x14ac:dyDescent="0.25">
      <c r="A45" s="5"/>
      <c r="B45" s="401" t="s">
        <v>11</v>
      </c>
      <c r="C45" s="402"/>
      <c r="D45" s="98">
        <f>D43</f>
        <v>2</v>
      </c>
      <c r="E45" s="98">
        <f>E43</f>
        <v>0</v>
      </c>
      <c r="F45" s="99">
        <f t="shared" ref="F45:K45" si="4">F43+F44</f>
        <v>47</v>
      </c>
      <c r="G45" s="99">
        <f t="shared" si="4"/>
        <v>0</v>
      </c>
      <c r="H45" s="99">
        <f t="shared" si="4"/>
        <v>53</v>
      </c>
      <c r="I45" s="99">
        <f t="shared" si="4"/>
        <v>1</v>
      </c>
      <c r="J45" s="99">
        <f t="shared" si="4"/>
        <v>102</v>
      </c>
      <c r="K45" s="99">
        <f t="shared" si="4"/>
        <v>1</v>
      </c>
      <c r="L45" s="88"/>
      <c r="M45" s="6"/>
      <c r="N45" s="7"/>
      <c r="O45" s="7"/>
      <c r="P45" s="7"/>
      <c r="Q45" s="7"/>
      <c r="R45" s="7"/>
      <c r="S45" s="8"/>
    </row>
    <row r="46" spans="1:19" ht="15.75" x14ac:dyDescent="0.25">
      <c r="A46" s="5"/>
      <c r="B46" s="387" t="s">
        <v>62</v>
      </c>
      <c r="C46" s="388"/>
      <c r="D46" s="7">
        <v>2</v>
      </c>
      <c r="E46" s="49">
        <v>0</v>
      </c>
      <c r="F46" s="49">
        <v>95</v>
      </c>
      <c r="G46" s="49">
        <v>1</v>
      </c>
      <c r="H46" s="49">
        <v>125</v>
      </c>
      <c r="I46" s="100">
        <v>3</v>
      </c>
      <c r="J46" s="92">
        <f>D46+F46+H46</f>
        <v>222</v>
      </c>
      <c r="K46" s="92">
        <f>E46+G46+I46</f>
        <v>4</v>
      </c>
      <c r="L46" s="88"/>
      <c r="M46" s="6"/>
      <c r="N46" s="7"/>
      <c r="O46" s="7"/>
      <c r="P46" s="7"/>
      <c r="Q46" s="7"/>
      <c r="R46" s="7"/>
      <c r="S46" s="8"/>
    </row>
    <row r="47" spans="1:19" ht="15.75" x14ac:dyDescent="0.25">
      <c r="A47" s="5"/>
      <c r="B47" s="403" t="s">
        <v>63</v>
      </c>
      <c r="C47" s="404"/>
      <c r="D47" s="101">
        <v>0</v>
      </c>
      <c r="E47" s="102">
        <v>0</v>
      </c>
      <c r="F47" s="60">
        <v>0</v>
      </c>
      <c r="G47" s="60">
        <v>0</v>
      </c>
      <c r="H47" s="60">
        <v>5</v>
      </c>
      <c r="I47" s="61">
        <v>0</v>
      </c>
      <c r="J47" s="92">
        <f>D47+F47+H47</f>
        <v>5</v>
      </c>
      <c r="K47" s="92">
        <f>E47+G47+I47</f>
        <v>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5.7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5.75" x14ac:dyDescent="0.25">
      <c r="A49" s="5"/>
      <c r="B49" s="405" t="s">
        <v>65</v>
      </c>
      <c r="C49" s="406"/>
      <c r="D49" s="406"/>
      <c r="E49" s="406"/>
      <c r="F49" s="406"/>
      <c r="G49" s="407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5.75" x14ac:dyDescent="0.25">
      <c r="A50" s="5"/>
      <c r="B50" s="410" t="s">
        <v>66</v>
      </c>
      <c r="C50" s="411"/>
      <c r="D50" s="411"/>
      <c r="E50" s="411"/>
      <c r="F50" s="411"/>
      <c r="G50" s="412"/>
      <c r="H50" s="106">
        <v>55</v>
      </c>
      <c r="I50" s="6"/>
      <c r="J50" s="413" t="s">
        <v>67</v>
      </c>
      <c r="K50" s="413"/>
      <c r="L50" s="413"/>
      <c r="M50" s="413"/>
      <c r="N50" s="107" t="s">
        <v>43</v>
      </c>
      <c r="O50" s="6"/>
      <c r="P50" s="6"/>
      <c r="Q50" s="6"/>
      <c r="R50" s="6"/>
      <c r="S50" s="8"/>
    </row>
    <row r="51" spans="1:19" ht="15.75" x14ac:dyDescent="0.25">
      <c r="A51" s="5"/>
      <c r="B51" s="337" t="s">
        <v>68</v>
      </c>
      <c r="C51" s="338"/>
      <c r="D51" s="338"/>
      <c r="E51" s="338"/>
      <c r="F51" s="338"/>
      <c r="G51" s="339"/>
      <c r="H51" s="106">
        <v>55</v>
      </c>
      <c r="I51" s="6"/>
      <c r="J51" s="398" t="s">
        <v>69</v>
      </c>
      <c r="K51" s="398"/>
      <c r="L51" s="398"/>
      <c r="M51" s="398"/>
      <c r="N51" s="108">
        <v>38</v>
      </c>
      <c r="O51" s="6"/>
      <c r="P51" s="6"/>
      <c r="Q51" s="6"/>
      <c r="R51" s="6"/>
      <c r="S51" s="8"/>
    </row>
    <row r="52" spans="1:19" ht="15.75" x14ac:dyDescent="0.25">
      <c r="A52" s="5"/>
      <c r="B52" s="337" t="s">
        <v>70</v>
      </c>
      <c r="C52" s="338"/>
      <c r="D52" s="338"/>
      <c r="E52" s="338"/>
      <c r="F52" s="338"/>
      <c r="G52" s="339"/>
      <c r="H52" s="106">
        <v>53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337" t="s">
        <v>71</v>
      </c>
      <c r="C53" s="338"/>
      <c r="D53" s="338"/>
      <c r="E53" s="338"/>
      <c r="F53" s="338"/>
      <c r="G53" s="339"/>
      <c r="H53" s="38">
        <v>0</v>
      </c>
      <c r="I53" s="6"/>
      <c r="J53" s="6"/>
      <c r="K53" s="340" t="s">
        <v>72</v>
      </c>
      <c r="L53" s="340"/>
      <c r="M53" s="340"/>
      <c r="N53" s="25"/>
      <c r="O53" s="6"/>
      <c r="P53" s="6"/>
      <c r="Q53" s="6"/>
      <c r="R53" s="6"/>
      <c r="S53" s="8"/>
    </row>
    <row r="54" spans="1:19" ht="15.75" x14ac:dyDescent="0.25">
      <c r="A54" s="5"/>
      <c r="B54" s="337" t="s">
        <v>73</v>
      </c>
      <c r="C54" s="338"/>
      <c r="D54" s="338"/>
      <c r="E54" s="338"/>
      <c r="F54" s="338"/>
      <c r="G54" s="339"/>
      <c r="H54" s="38"/>
      <c r="I54" s="6"/>
      <c r="J54" s="6"/>
      <c r="K54" s="341" t="s">
        <v>74</v>
      </c>
      <c r="L54" s="341"/>
      <c r="M54" s="341"/>
      <c r="N54" s="109"/>
      <c r="O54" s="6"/>
      <c r="P54" s="6"/>
      <c r="Q54" s="6"/>
      <c r="R54" s="6"/>
      <c r="S54" s="8"/>
    </row>
    <row r="55" spans="1:19" ht="15.75" x14ac:dyDescent="0.25">
      <c r="A55" s="5"/>
      <c r="B55" s="342" t="s">
        <v>75</v>
      </c>
      <c r="C55" s="343"/>
      <c r="D55" s="343"/>
      <c r="E55" s="343"/>
      <c r="F55" s="343"/>
      <c r="G55" s="344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" x14ac:dyDescent="0.2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7" workbookViewId="0">
      <selection activeCell="H17" sqref="H17"/>
    </sheetView>
  </sheetViews>
  <sheetFormatPr baseColWidth="10" defaultRowHeight="15" x14ac:dyDescent="0.25"/>
  <sheetData>
    <row r="1" spans="1:19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21" x14ac:dyDescent="0.25">
      <c r="A2" s="345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18.75" x14ac:dyDescent="0.25">
      <c r="A3" s="348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ht="15.75" x14ac:dyDescent="0.25">
      <c r="A4" s="116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368" t="s">
        <v>2</v>
      </c>
      <c r="Q4" s="369"/>
      <c r="R4" s="117"/>
      <c r="S4" s="119"/>
    </row>
    <row r="5" spans="1:19" ht="26.25" x14ac:dyDescent="0.25">
      <c r="A5" s="351" t="s">
        <v>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3"/>
    </row>
    <row r="6" spans="1:19" ht="15.75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9"/>
    </row>
    <row r="7" spans="1:19" ht="15.75" x14ac:dyDescent="0.25">
      <c r="A7" s="116"/>
      <c r="B7" s="120"/>
      <c r="C7" s="120"/>
      <c r="D7" s="121" t="s">
        <v>4</v>
      </c>
      <c r="E7" s="122" t="s">
        <v>76</v>
      </c>
      <c r="F7" s="120"/>
      <c r="G7" s="120"/>
      <c r="H7" s="120"/>
      <c r="I7" s="120"/>
      <c r="J7" s="117"/>
      <c r="K7" s="117"/>
      <c r="L7" s="117"/>
      <c r="M7" s="117"/>
      <c r="N7" s="117"/>
      <c r="O7" s="120" t="s">
        <v>5</v>
      </c>
      <c r="P7" s="123" t="s">
        <v>77</v>
      </c>
      <c r="Q7" s="124" t="s">
        <v>6</v>
      </c>
      <c r="R7" s="117"/>
      <c r="S7" s="119"/>
    </row>
    <row r="8" spans="1:19" x14ac:dyDescent="0.25">
      <c r="A8" s="116"/>
      <c r="B8" s="125"/>
      <c r="C8" s="126"/>
      <c r="D8" s="127" t="s">
        <v>7</v>
      </c>
      <c r="E8" s="121" t="s">
        <v>77</v>
      </c>
      <c r="F8" s="125"/>
      <c r="G8" s="125"/>
      <c r="H8" s="125"/>
      <c r="I8" s="125"/>
      <c r="J8" s="125"/>
      <c r="K8" s="125"/>
      <c r="L8" s="125"/>
      <c r="M8" s="125"/>
      <c r="N8" s="125"/>
      <c r="O8" s="121" t="s">
        <v>8</v>
      </c>
      <c r="P8" s="128">
        <v>2024</v>
      </c>
      <c r="Q8" s="125"/>
      <c r="R8" s="125"/>
      <c r="S8" s="129"/>
    </row>
    <row r="9" spans="1:19" ht="15.75" thickBot="1" x14ac:dyDescent="0.3">
      <c r="A9" s="116"/>
      <c r="B9" s="125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9"/>
    </row>
    <row r="10" spans="1:19" ht="15.75" x14ac:dyDescent="0.25">
      <c r="A10" s="116"/>
      <c r="B10" s="354" t="s">
        <v>9</v>
      </c>
      <c r="C10" s="355"/>
      <c r="D10" s="355" t="s">
        <v>10</v>
      </c>
      <c r="E10" s="355" t="s">
        <v>11</v>
      </c>
      <c r="F10" s="355"/>
      <c r="G10" s="355" t="s">
        <v>12</v>
      </c>
      <c r="H10" s="355"/>
      <c r="I10" s="355" t="s">
        <v>13</v>
      </c>
      <c r="J10" s="355"/>
      <c r="K10" s="355" t="s">
        <v>14</v>
      </c>
      <c r="L10" s="355"/>
      <c r="M10" s="355" t="s">
        <v>15</v>
      </c>
      <c r="N10" s="360"/>
      <c r="O10" s="362" t="s">
        <v>16</v>
      </c>
      <c r="P10" s="365" t="s">
        <v>17</v>
      </c>
      <c r="Q10" s="365" t="s">
        <v>18</v>
      </c>
      <c r="R10" s="117"/>
      <c r="S10" s="119"/>
    </row>
    <row r="11" spans="1:19" ht="15.75" x14ac:dyDescent="0.25">
      <c r="A11" s="116"/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61"/>
      <c r="O11" s="363"/>
      <c r="P11" s="366"/>
      <c r="Q11" s="366"/>
      <c r="R11" s="117"/>
      <c r="S11" s="119"/>
    </row>
    <row r="12" spans="1:19" ht="30.75" thickBot="1" x14ac:dyDescent="0.3">
      <c r="A12" s="116"/>
      <c r="B12" s="358"/>
      <c r="C12" s="359"/>
      <c r="D12" s="359"/>
      <c r="E12" s="131" t="s">
        <v>19</v>
      </c>
      <c r="F12" s="130" t="s">
        <v>20</v>
      </c>
      <c r="G12" s="131" t="s">
        <v>19</v>
      </c>
      <c r="H12" s="130" t="s">
        <v>20</v>
      </c>
      <c r="I12" s="131" t="s">
        <v>19</v>
      </c>
      <c r="J12" s="130" t="s">
        <v>20</v>
      </c>
      <c r="K12" s="131" t="s">
        <v>19</v>
      </c>
      <c r="L12" s="130" t="s">
        <v>20</v>
      </c>
      <c r="M12" s="131" t="s">
        <v>19</v>
      </c>
      <c r="N12" s="132" t="s">
        <v>20</v>
      </c>
      <c r="O12" s="364"/>
      <c r="P12" s="367"/>
      <c r="Q12" s="367"/>
      <c r="R12" s="117"/>
      <c r="S12" s="119"/>
    </row>
    <row r="13" spans="1:19" ht="16.5" thickBot="1" x14ac:dyDescent="0.3">
      <c r="A13" s="116"/>
      <c r="B13" s="374" t="s">
        <v>11</v>
      </c>
      <c r="C13" s="375"/>
      <c r="D13" s="133" t="s">
        <v>21</v>
      </c>
      <c r="E13" s="134">
        <v>86</v>
      </c>
      <c r="F13" s="134">
        <v>237</v>
      </c>
      <c r="G13" s="135">
        <v>2</v>
      </c>
      <c r="H13" s="135">
        <v>1</v>
      </c>
      <c r="I13" s="135">
        <v>36</v>
      </c>
      <c r="J13" s="135">
        <v>79</v>
      </c>
      <c r="K13" s="135">
        <v>48</v>
      </c>
      <c r="L13" s="135">
        <v>157</v>
      </c>
      <c r="M13" s="135">
        <v>0</v>
      </c>
      <c r="N13" s="135">
        <v>0</v>
      </c>
      <c r="O13" s="136">
        <v>3</v>
      </c>
      <c r="P13" s="137">
        <v>0</v>
      </c>
      <c r="Q13" s="138">
        <v>66.860256410256397</v>
      </c>
      <c r="R13" s="117"/>
      <c r="S13" s="119"/>
    </row>
    <row r="14" spans="1:19" ht="16.5" thickBot="1" x14ac:dyDescent="0.3">
      <c r="A14" s="116"/>
      <c r="B14" s="376"/>
      <c r="C14" s="377"/>
      <c r="D14" s="139" t="s">
        <v>22</v>
      </c>
      <c r="E14" s="134">
        <v>347</v>
      </c>
      <c r="F14" s="134">
        <v>1501</v>
      </c>
      <c r="G14" s="140">
        <v>11</v>
      </c>
      <c r="H14" s="140">
        <v>1</v>
      </c>
      <c r="I14" s="140">
        <v>108</v>
      </c>
      <c r="J14" s="140">
        <v>460</v>
      </c>
      <c r="K14" s="140">
        <v>228</v>
      </c>
      <c r="L14" s="140">
        <v>1040</v>
      </c>
      <c r="M14" s="140">
        <v>0</v>
      </c>
      <c r="N14" s="140">
        <v>0</v>
      </c>
      <c r="O14" s="141"/>
      <c r="P14" s="142"/>
      <c r="Q14" s="143"/>
      <c r="R14" s="117"/>
      <c r="S14" s="119"/>
    </row>
    <row r="15" spans="1:19" ht="16.5" thickBot="1" x14ac:dyDescent="0.3">
      <c r="A15" s="116"/>
      <c r="B15" s="370" t="s">
        <v>23</v>
      </c>
      <c r="C15" s="371"/>
      <c r="D15" s="133" t="s">
        <v>21</v>
      </c>
      <c r="E15" s="144">
        <v>2</v>
      </c>
      <c r="F15" s="144">
        <v>3</v>
      </c>
      <c r="G15" s="145">
        <v>0</v>
      </c>
      <c r="H15" s="145">
        <v>0</v>
      </c>
      <c r="I15" s="145">
        <v>1</v>
      </c>
      <c r="J15" s="145">
        <v>1</v>
      </c>
      <c r="K15" s="145">
        <v>1</v>
      </c>
      <c r="L15" s="145">
        <v>2</v>
      </c>
      <c r="M15" s="146">
        <v>0</v>
      </c>
      <c r="N15" s="147">
        <v>0</v>
      </c>
      <c r="O15" s="148">
        <v>0</v>
      </c>
      <c r="P15" s="149">
        <v>0</v>
      </c>
      <c r="Q15" s="142"/>
      <c r="R15" s="117"/>
      <c r="S15" s="119"/>
    </row>
    <row r="16" spans="1:19" ht="16.5" thickBot="1" x14ac:dyDescent="0.3">
      <c r="A16" s="150"/>
      <c r="B16" s="372"/>
      <c r="C16" s="373"/>
      <c r="D16" s="151" t="s">
        <v>22</v>
      </c>
      <c r="E16" s="144">
        <v>2</v>
      </c>
      <c r="F16" s="144">
        <v>0</v>
      </c>
      <c r="G16" s="152">
        <v>0</v>
      </c>
      <c r="H16" s="152">
        <v>0</v>
      </c>
      <c r="I16" s="152">
        <v>1</v>
      </c>
      <c r="J16" s="152">
        <v>0</v>
      </c>
      <c r="K16" s="152">
        <v>1</v>
      </c>
      <c r="L16" s="152">
        <v>0</v>
      </c>
      <c r="M16" s="146"/>
      <c r="N16" s="153"/>
      <c r="O16" s="154">
        <v>0</v>
      </c>
      <c r="P16" s="155"/>
      <c r="Q16" s="156">
        <v>2</v>
      </c>
      <c r="R16" s="117"/>
      <c r="S16" s="119"/>
    </row>
    <row r="17" spans="1:19" ht="16.5" thickBot="1" x14ac:dyDescent="0.3">
      <c r="A17" s="116"/>
      <c r="B17" s="378" t="s">
        <v>24</v>
      </c>
      <c r="C17" s="379" t="s">
        <v>25</v>
      </c>
      <c r="D17" s="151" t="s">
        <v>21</v>
      </c>
      <c r="E17" s="144">
        <v>6</v>
      </c>
      <c r="F17" s="144">
        <v>28</v>
      </c>
      <c r="G17" s="152">
        <v>0</v>
      </c>
      <c r="H17" s="152">
        <v>0</v>
      </c>
      <c r="I17" s="152">
        <v>2</v>
      </c>
      <c r="J17" s="152">
        <v>12</v>
      </c>
      <c r="K17" s="152">
        <v>4</v>
      </c>
      <c r="L17" s="152">
        <v>16</v>
      </c>
      <c r="M17" s="146">
        <v>0</v>
      </c>
      <c r="N17" s="153">
        <v>0</v>
      </c>
      <c r="O17" s="148">
        <v>1</v>
      </c>
      <c r="P17" s="149">
        <v>0</v>
      </c>
      <c r="Q17" s="142"/>
      <c r="R17" s="117"/>
      <c r="S17" s="119"/>
    </row>
    <row r="18" spans="1:19" ht="16.5" thickBot="1" x14ac:dyDescent="0.3">
      <c r="A18" s="150"/>
      <c r="B18" s="378"/>
      <c r="C18" s="379"/>
      <c r="D18" s="151" t="s">
        <v>22</v>
      </c>
      <c r="E18" s="144">
        <v>6</v>
      </c>
      <c r="F18" s="144">
        <v>112</v>
      </c>
      <c r="G18" s="152">
        <v>0</v>
      </c>
      <c r="H18" s="152">
        <v>0</v>
      </c>
      <c r="I18" s="152">
        <v>2</v>
      </c>
      <c r="J18" s="152">
        <v>48</v>
      </c>
      <c r="K18" s="152">
        <v>4</v>
      </c>
      <c r="L18" s="152">
        <v>64</v>
      </c>
      <c r="M18" s="146">
        <v>0</v>
      </c>
      <c r="N18" s="153">
        <v>0</v>
      </c>
      <c r="O18" s="154"/>
      <c r="P18" s="155"/>
      <c r="Q18" s="156">
        <v>9.0769230769230766</v>
      </c>
      <c r="R18" s="117"/>
      <c r="S18" s="119"/>
    </row>
    <row r="19" spans="1:19" ht="16.5" thickBot="1" x14ac:dyDescent="0.3">
      <c r="A19" s="116"/>
      <c r="B19" s="378"/>
      <c r="C19" s="373" t="s">
        <v>26</v>
      </c>
      <c r="D19" s="151" t="s">
        <v>21</v>
      </c>
      <c r="E19" s="144">
        <v>24</v>
      </c>
      <c r="F19" s="144">
        <v>58</v>
      </c>
      <c r="G19" s="152">
        <v>0</v>
      </c>
      <c r="H19" s="152">
        <v>1</v>
      </c>
      <c r="I19" s="152">
        <v>11</v>
      </c>
      <c r="J19" s="152">
        <v>17</v>
      </c>
      <c r="K19" s="152">
        <v>13</v>
      </c>
      <c r="L19" s="152">
        <v>40</v>
      </c>
      <c r="M19" s="146">
        <v>0</v>
      </c>
      <c r="N19" s="153">
        <v>0</v>
      </c>
      <c r="O19" s="148">
        <v>0</v>
      </c>
      <c r="P19" s="149">
        <v>0</v>
      </c>
      <c r="Q19" s="142"/>
      <c r="R19" s="117"/>
      <c r="S19" s="119"/>
    </row>
    <row r="20" spans="1:19" ht="16.5" thickBot="1" x14ac:dyDescent="0.3">
      <c r="A20" s="150"/>
      <c r="B20" s="378"/>
      <c r="C20" s="373"/>
      <c r="D20" s="151" t="s">
        <v>22</v>
      </c>
      <c r="E20" s="144">
        <v>24</v>
      </c>
      <c r="F20" s="144">
        <v>58</v>
      </c>
      <c r="G20" s="152">
        <v>0</v>
      </c>
      <c r="H20" s="152">
        <v>1</v>
      </c>
      <c r="I20" s="152">
        <v>11</v>
      </c>
      <c r="J20" s="152">
        <v>17</v>
      </c>
      <c r="K20" s="152">
        <v>13</v>
      </c>
      <c r="L20" s="152">
        <v>40</v>
      </c>
      <c r="M20" s="146">
        <v>0</v>
      </c>
      <c r="N20" s="153">
        <v>0</v>
      </c>
      <c r="O20" s="154"/>
      <c r="P20" s="155"/>
      <c r="Q20" s="156">
        <v>6.833333333333333</v>
      </c>
      <c r="R20" s="117"/>
      <c r="S20" s="119"/>
    </row>
    <row r="21" spans="1:19" ht="16.5" thickBot="1" x14ac:dyDescent="0.3">
      <c r="A21" s="116"/>
      <c r="B21" s="378"/>
      <c r="C21" s="373" t="s">
        <v>27</v>
      </c>
      <c r="D21" s="151" t="s">
        <v>21</v>
      </c>
      <c r="E21" s="144">
        <v>22</v>
      </c>
      <c r="F21" s="144">
        <v>101</v>
      </c>
      <c r="G21" s="152">
        <v>1</v>
      </c>
      <c r="H21" s="152">
        <v>0</v>
      </c>
      <c r="I21" s="152">
        <v>11</v>
      </c>
      <c r="J21" s="152">
        <v>35</v>
      </c>
      <c r="K21" s="152">
        <v>10</v>
      </c>
      <c r="L21" s="152">
        <v>66</v>
      </c>
      <c r="M21" s="146">
        <v>0</v>
      </c>
      <c r="N21" s="153">
        <v>0</v>
      </c>
      <c r="O21" s="148">
        <v>0</v>
      </c>
      <c r="P21" s="149">
        <v>0</v>
      </c>
      <c r="Q21" s="142"/>
      <c r="R21" s="117"/>
      <c r="S21" s="119"/>
    </row>
    <row r="22" spans="1:19" ht="16.5" thickBot="1" x14ac:dyDescent="0.3">
      <c r="A22" s="150"/>
      <c r="B22" s="378"/>
      <c r="C22" s="373"/>
      <c r="D22" s="151" t="s">
        <v>22</v>
      </c>
      <c r="E22" s="144">
        <v>22</v>
      </c>
      <c r="F22" s="144">
        <v>101</v>
      </c>
      <c r="G22" s="152">
        <v>1</v>
      </c>
      <c r="H22" s="152">
        <v>0</v>
      </c>
      <c r="I22" s="152">
        <v>11</v>
      </c>
      <c r="J22" s="152">
        <v>35</v>
      </c>
      <c r="K22" s="152">
        <v>10</v>
      </c>
      <c r="L22" s="152">
        <v>66</v>
      </c>
      <c r="M22" s="146"/>
      <c r="N22" s="153"/>
      <c r="O22" s="154"/>
      <c r="P22" s="155"/>
      <c r="Q22" s="156">
        <v>30.75</v>
      </c>
      <c r="R22" s="117"/>
      <c r="S22" s="119"/>
    </row>
    <row r="23" spans="1:19" ht="16.5" thickBot="1" x14ac:dyDescent="0.3">
      <c r="A23" s="116"/>
      <c r="B23" s="378"/>
      <c r="C23" s="373" t="s">
        <v>28</v>
      </c>
      <c r="D23" s="151" t="s">
        <v>21</v>
      </c>
      <c r="E23" s="144">
        <v>3</v>
      </c>
      <c r="F23" s="144">
        <v>6</v>
      </c>
      <c r="G23" s="152">
        <v>0</v>
      </c>
      <c r="H23" s="152">
        <v>0</v>
      </c>
      <c r="I23" s="152">
        <v>3</v>
      </c>
      <c r="J23" s="152">
        <v>2</v>
      </c>
      <c r="K23" s="152">
        <v>0</v>
      </c>
      <c r="L23" s="152">
        <v>4</v>
      </c>
      <c r="M23" s="146"/>
      <c r="N23" s="153"/>
      <c r="O23" s="148">
        <v>0</v>
      </c>
      <c r="P23" s="149">
        <v>0</v>
      </c>
      <c r="Q23" s="142"/>
      <c r="R23" s="117"/>
      <c r="S23" s="119"/>
    </row>
    <row r="24" spans="1:19" ht="16.5" thickBot="1" x14ac:dyDescent="0.3">
      <c r="A24" s="150"/>
      <c r="B24" s="378"/>
      <c r="C24" s="373"/>
      <c r="D24" s="151" t="s">
        <v>22</v>
      </c>
      <c r="E24" s="144">
        <v>3</v>
      </c>
      <c r="F24" s="144">
        <v>0</v>
      </c>
      <c r="G24" s="152">
        <v>0</v>
      </c>
      <c r="H24" s="152">
        <v>0</v>
      </c>
      <c r="I24" s="152">
        <v>3</v>
      </c>
      <c r="J24" s="152">
        <v>0</v>
      </c>
      <c r="K24" s="152">
        <v>0</v>
      </c>
      <c r="L24" s="152">
        <v>0</v>
      </c>
      <c r="M24" s="157"/>
      <c r="N24" s="158"/>
      <c r="O24" s="141"/>
      <c r="P24" s="142"/>
      <c r="Q24" s="156">
        <v>3</v>
      </c>
      <c r="R24" s="117"/>
      <c r="S24" s="119"/>
    </row>
    <row r="25" spans="1:19" ht="16.5" thickBot="1" x14ac:dyDescent="0.3">
      <c r="A25" s="116"/>
      <c r="B25" s="378" t="s">
        <v>29</v>
      </c>
      <c r="C25" s="373" t="s">
        <v>30</v>
      </c>
      <c r="D25" s="151" t="s">
        <v>21</v>
      </c>
      <c r="E25" s="144">
        <v>27</v>
      </c>
      <c r="F25" s="144">
        <v>38</v>
      </c>
      <c r="G25" s="152">
        <v>1</v>
      </c>
      <c r="H25" s="152">
        <v>0</v>
      </c>
      <c r="I25" s="152">
        <v>8</v>
      </c>
      <c r="J25" s="152">
        <v>11</v>
      </c>
      <c r="K25" s="152">
        <v>18</v>
      </c>
      <c r="L25" s="159">
        <v>27</v>
      </c>
      <c r="M25" s="160">
        <v>0</v>
      </c>
      <c r="N25" s="161">
        <v>0</v>
      </c>
      <c r="O25" s="148">
        <v>2</v>
      </c>
      <c r="P25" s="149">
        <v>0</v>
      </c>
      <c r="Q25" s="142"/>
      <c r="R25" s="117"/>
      <c r="S25" s="119"/>
    </row>
    <row r="26" spans="1:19" ht="15.75" thickBot="1" x14ac:dyDescent="0.3">
      <c r="A26" s="150"/>
      <c r="B26" s="378"/>
      <c r="C26" s="373"/>
      <c r="D26" s="151" t="s">
        <v>22</v>
      </c>
      <c r="E26" s="144">
        <v>270</v>
      </c>
      <c r="F26" s="144">
        <v>1140</v>
      </c>
      <c r="G26" s="152">
        <v>10</v>
      </c>
      <c r="H26" s="152">
        <v>0</v>
      </c>
      <c r="I26" s="152">
        <v>80</v>
      </c>
      <c r="J26" s="152">
        <v>330</v>
      </c>
      <c r="K26" s="152">
        <v>180</v>
      </c>
      <c r="L26" s="159">
        <v>810</v>
      </c>
      <c r="M26" s="152">
        <v>0</v>
      </c>
      <c r="N26" s="162">
        <v>0</v>
      </c>
      <c r="O26" s="141"/>
      <c r="P26" s="142"/>
      <c r="Q26" s="156">
        <v>14.1</v>
      </c>
      <c r="R26" s="125"/>
      <c r="S26" s="119"/>
    </row>
    <row r="27" spans="1:19" ht="16.5" thickBot="1" x14ac:dyDescent="0.3">
      <c r="A27" s="116"/>
      <c r="B27" s="378"/>
      <c r="C27" s="373" t="s">
        <v>31</v>
      </c>
      <c r="D27" s="151" t="s">
        <v>21</v>
      </c>
      <c r="E27" s="144">
        <v>2</v>
      </c>
      <c r="F27" s="144">
        <v>3</v>
      </c>
      <c r="G27" s="152">
        <v>0</v>
      </c>
      <c r="H27" s="152">
        <v>0</v>
      </c>
      <c r="I27" s="152">
        <v>0</v>
      </c>
      <c r="J27" s="152">
        <v>1</v>
      </c>
      <c r="K27" s="152">
        <v>2</v>
      </c>
      <c r="L27" s="159">
        <v>2</v>
      </c>
      <c r="M27" s="159">
        <v>0</v>
      </c>
      <c r="N27" s="159">
        <v>0</v>
      </c>
      <c r="O27" s="148">
        <v>0</v>
      </c>
      <c r="P27" s="149">
        <v>0</v>
      </c>
      <c r="Q27" s="142"/>
      <c r="R27" s="117"/>
      <c r="S27" s="119"/>
    </row>
    <row r="28" spans="1:19" ht="16.5" thickBot="1" x14ac:dyDescent="0.3">
      <c r="A28" s="150"/>
      <c r="B28" s="378"/>
      <c r="C28" s="373"/>
      <c r="D28" s="151" t="s">
        <v>22</v>
      </c>
      <c r="E28" s="144">
        <v>20</v>
      </c>
      <c r="F28" s="144">
        <v>90</v>
      </c>
      <c r="G28" s="152">
        <v>0</v>
      </c>
      <c r="H28" s="152">
        <v>0</v>
      </c>
      <c r="I28" s="152">
        <v>0</v>
      </c>
      <c r="J28" s="152">
        <v>30</v>
      </c>
      <c r="K28" s="152">
        <v>20</v>
      </c>
      <c r="L28" s="159">
        <v>60</v>
      </c>
      <c r="M28" s="159">
        <v>0</v>
      </c>
      <c r="N28" s="159">
        <v>0</v>
      </c>
      <c r="O28" s="163"/>
      <c r="P28" s="142"/>
      <c r="Q28" s="156">
        <v>1.1000000000000001</v>
      </c>
      <c r="R28" s="117"/>
      <c r="S28" s="119"/>
    </row>
    <row r="29" spans="1:19" ht="15.75" thickBot="1" x14ac:dyDescent="0.3">
      <c r="A29" s="116"/>
      <c r="B29" s="372" t="s">
        <v>32</v>
      </c>
      <c r="C29" s="373"/>
      <c r="D29" s="151" t="s">
        <v>21</v>
      </c>
      <c r="E29" s="144">
        <v>0</v>
      </c>
      <c r="F29" s="144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64"/>
      <c r="N29" s="165"/>
      <c r="O29" s="148">
        <v>0</v>
      </c>
      <c r="P29" s="149">
        <v>0</v>
      </c>
      <c r="Q29" s="156"/>
      <c r="R29" s="166"/>
      <c r="S29" s="119"/>
    </row>
    <row r="30" spans="1:19" ht="16.5" thickBot="1" x14ac:dyDescent="0.3">
      <c r="A30" s="116"/>
      <c r="B30" s="372" t="s">
        <v>33</v>
      </c>
      <c r="C30" s="373"/>
      <c r="D30" s="151" t="s">
        <v>21</v>
      </c>
      <c r="E30" s="144">
        <v>0</v>
      </c>
      <c r="F30" s="144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67"/>
      <c r="N30" s="153"/>
      <c r="O30" s="148">
        <v>0</v>
      </c>
      <c r="P30" s="149">
        <v>0</v>
      </c>
      <c r="Q30" s="156"/>
      <c r="R30" s="117"/>
      <c r="S30" s="119"/>
    </row>
    <row r="31" spans="1:19" ht="16.5" thickBot="1" x14ac:dyDescent="0.3">
      <c r="A31" s="116"/>
      <c r="B31" s="372" t="s">
        <v>34</v>
      </c>
      <c r="C31" s="373"/>
      <c r="D31" s="151" t="s">
        <v>21</v>
      </c>
      <c r="E31" s="144">
        <v>0</v>
      </c>
      <c r="F31" s="144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9">
        <v>0</v>
      </c>
      <c r="M31" s="167"/>
      <c r="N31" s="153"/>
      <c r="O31" s="148">
        <v>0</v>
      </c>
      <c r="P31" s="149">
        <v>0</v>
      </c>
      <c r="Q31" s="156">
        <v>0</v>
      </c>
      <c r="R31" s="117"/>
      <c r="S31" s="119"/>
    </row>
    <row r="32" spans="1:19" ht="15.75" thickBot="1" x14ac:dyDescent="0.3">
      <c r="A32" s="116"/>
      <c r="B32" s="372" t="s">
        <v>35</v>
      </c>
      <c r="C32" s="168" t="s">
        <v>36</v>
      </c>
      <c r="D32" s="151" t="s">
        <v>21</v>
      </c>
      <c r="E32" s="144">
        <v>0</v>
      </c>
      <c r="F32" s="144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9">
        <v>0</v>
      </c>
      <c r="M32" s="167"/>
      <c r="N32" s="153"/>
      <c r="O32" s="148">
        <v>0</v>
      </c>
      <c r="P32" s="149">
        <v>0</v>
      </c>
      <c r="Q32" s="156">
        <v>0</v>
      </c>
      <c r="R32" s="169"/>
      <c r="S32" s="119"/>
    </row>
    <row r="33" spans="1:19" ht="16.5" thickBot="1" x14ac:dyDescent="0.3">
      <c r="A33" s="116"/>
      <c r="B33" s="372"/>
      <c r="C33" s="168" t="s">
        <v>37</v>
      </c>
      <c r="D33" s="151" t="s">
        <v>21</v>
      </c>
      <c r="E33" s="144">
        <v>0</v>
      </c>
      <c r="F33" s="144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9">
        <v>0</v>
      </c>
      <c r="M33" s="167"/>
      <c r="N33" s="153"/>
      <c r="O33" s="148">
        <v>0</v>
      </c>
      <c r="P33" s="149">
        <v>0</v>
      </c>
      <c r="Q33" s="156"/>
      <c r="R33" s="117"/>
      <c r="S33" s="119"/>
    </row>
    <row r="34" spans="1:19" ht="16.5" thickBot="1" x14ac:dyDescent="0.3">
      <c r="A34" s="116"/>
      <c r="B34" s="380"/>
      <c r="C34" s="170" t="s">
        <v>38</v>
      </c>
      <c r="D34" s="139" t="s">
        <v>21</v>
      </c>
      <c r="E34" s="144">
        <v>0</v>
      </c>
      <c r="F34" s="144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2">
        <v>0</v>
      </c>
      <c r="M34" s="173"/>
      <c r="N34" s="174"/>
      <c r="O34" s="148">
        <v>0</v>
      </c>
      <c r="P34" s="175">
        <v>0</v>
      </c>
      <c r="Q34" s="156"/>
      <c r="R34" s="117"/>
      <c r="S34" s="119"/>
    </row>
    <row r="35" spans="1:19" ht="15.75" thickBot="1" x14ac:dyDescent="0.3">
      <c r="A35" s="116"/>
      <c r="B35" s="176"/>
      <c r="C35" s="176"/>
      <c r="D35" s="11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48"/>
      <c r="P35" s="169"/>
      <c r="Q35" s="169"/>
      <c r="R35" s="169"/>
      <c r="S35" s="119"/>
    </row>
    <row r="36" spans="1:19" ht="15.75" x14ac:dyDescent="0.25">
      <c r="A36" s="116"/>
      <c r="B36" s="117"/>
      <c r="C36" s="117"/>
      <c r="D36" s="381" t="s">
        <v>39</v>
      </c>
      <c r="E36" s="382"/>
      <c r="F36" s="381" t="s">
        <v>40</v>
      </c>
      <c r="G36" s="365"/>
      <c r="H36" s="382" t="s">
        <v>41</v>
      </c>
      <c r="I36" s="382"/>
      <c r="J36" s="365"/>
      <c r="K36" s="117"/>
      <c r="L36" s="117"/>
      <c r="M36" s="385" t="s">
        <v>42</v>
      </c>
      <c r="N36" s="386"/>
      <c r="O36" s="177" t="s">
        <v>43</v>
      </c>
      <c r="P36" s="117"/>
      <c r="Q36" s="117"/>
      <c r="R36" s="117"/>
      <c r="S36" s="119"/>
    </row>
    <row r="37" spans="1:19" ht="16.5" thickBot="1" x14ac:dyDescent="0.3">
      <c r="A37" s="116"/>
      <c r="B37" s="117"/>
      <c r="C37" s="117"/>
      <c r="D37" s="383"/>
      <c r="E37" s="384"/>
      <c r="F37" s="383"/>
      <c r="G37" s="367"/>
      <c r="H37" s="384"/>
      <c r="I37" s="384"/>
      <c r="J37" s="367"/>
      <c r="K37" s="117"/>
      <c r="L37" s="117"/>
      <c r="M37" s="178" t="s">
        <v>44</v>
      </c>
      <c r="N37" s="151"/>
      <c r="O37" s="152">
        <v>0</v>
      </c>
      <c r="P37" s="117"/>
      <c r="Q37" s="117"/>
      <c r="R37" s="117"/>
      <c r="S37" s="119"/>
    </row>
    <row r="38" spans="1:19" ht="30.75" thickBot="1" x14ac:dyDescent="0.3">
      <c r="A38" s="116"/>
      <c r="B38" s="117"/>
      <c r="C38" s="117"/>
      <c r="D38" s="179" t="s">
        <v>21</v>
      </c>
      <c r="E38" s="180" t="s">
        <v>22</v>
      </c>
      <c r="F38" s="181" t="s">
        <v>43</v>
      </c>
      <c r="G38" s="182" t="s">
        <v>45</v>
      </c>
      <c r="H38" s="183" t="s">
        <v>46</v>
      </c>
      <c r="I38" s="184" t="s">
        <v>47</v>
      </c>
      <c r="J38" s="185" t="s">
        <v>48</v>
      </c>
      <c r="K38" s="117"/>
      <c r="L38" s="117"/>
      <c r="M38" s="186" t="s">
        <v>49</v>
      </c>
      <c r="N38" s="171"/>
      <c r="O38" s="152">
        <v>0</v>
      </c>
      <c r="P38" s="117"/>
      <c r="Q38" s="117"/>
      <c r="R38" s="117"/>
      <c r="S38" s="119"/>
    </row>
    <row r="39" spans="1:19" ht="16.5" thickBot="1" x14ac:dyDescent="0.3">
      <c r="A39" s="116"/>
      <c r="B39" s="117"/>
      <c r="C39" s="117"/>
      <c r="D39" s="187">
        <v>10</v>
      </c>
      <c r="E39" s="188">
        <v>10</v>
      </c>
      <c r="F39" s="188">
        <v>0</v>
      </c>
      <c r="G39" s="189">
        <v>0</v>
      </c>
      <c r="H39" s="190">
        <v>2</v>
      </c>
      <c r="I39" s="191">
        <v>0</v>
      </c>
      <c r="J39" s="192">
        <v>0</v>
      </c>
      <c r="K39" s="117"/>
      <c r="L39" s="117"/>
      <c r="M39" s="117"/>
      <c r="N39" s="117"/>
      <c r="O39" s="117"/>
      <c r="P39" s="117"/>
      <c r="Q39" s="117"/>
      <c r="R39" s="117"/>
      <c r="S39" s="119"/>
    </row>
    <row r="40" spans="1:19" ht="16.5" thickBot="1" x14ac:dyDescent="0.3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9"/>
    </row>
    <row r="41" spans="1:19" ht="16.5" thickBot="1" x14ac:dyDescent="0.3">
      <c r="A41" s="116"/>
      <c r="B41" s="389" t="s">
        <v>50</v>
      </c>
      <c r="C41" s="390"/>
      <c r="D41" s="393" t="s">
        <v>51</v>
      </c>
      <c r="E41" s="394"/>
      <c r="F41" s="395" t="s">
        <v>52</v>
      </c>
      <c r="G41" s="396"/>
      <c r="H41" s="394" t="s">
        <v>53</v>
      </c>
      <c r="I41" s="394"/>
      <c r="J41" s="393" t="s">
        <v>54</v>
      </c>
      <c r="K41" s="397"/>
      <c r="L41" s="117"/>
      <c r="M41" s="117"/>
      <c r="N41" s="117"/>
      <c r="O41" s="117"/>
      <c r="P41" s="117"/>
      <c r="Q41" s="117"/>
      <c r="R41" s="117"/>
      <c r="S41" s="119"/>
    </row>
    <row r="42" spans="1:19" ht="16.5" thickBot="1" x14ac:dyDescent="0.3">
      <c r="A42" s="116"/>
      <c r="B42" s="391"/>
      <c r="C42" s="392"/>
      <c r="D42" s="194" t="s">
        <v>55</v>
      </c>
      <c r="E42" s="195" t="s">
        <v>56</v>
      </c>
      <c r="F42" s="196" t="s">
        <v>55</v>
      </c>
      <c r="G42" s="195" t="s">
        <v>56</v>
      </c>
      <c r="H42" s="193" t="s">
        <v>55</v>
      </c>
      <c r="I42" s="197" t="s">
        <v>56</v>
      </c>
      <c r="J42" s="194" t="s">
        <v>55</v>
      </c>
      <c r="K42" s="198" t="s">
        <v>56</v>
      </c>
      <c r="L42" s="199"/>
      <c r="M42" s="117"/>
      <c r="N42" s="117"/>
      <c r="O42" s="408" t="s">
        <v>57</v>
      </c>
      <c r="P42" s="408"/>
      <c r="Q42" s="200">
        <v>2</v>
      </c>
      <c r="R42" s="117"/>
      <c r="S42" s="119"/>
    </row>
    <row r="43" spans="1:19" ht="16.5" thickBot="1" x14ac:dyDescent="0.3">
      <c r="A43" s="116"/>
      <c r="B43" s="387" t="s">
        <v>58</v>
      </c>
      <c r="C43" s="388"/>
      <c r="D43" s="201">
        <v>0</v>
      </c>
      <c r="E43" s="145">
        <v>0</v>
      </c>
      <c r="F43" s="145">
        <v>1</v>
      </c>
      <c r="G43" s="145">
        <v>0</v>
      </c>
      <c r="H43" s="145">
        <v>3</v>
      </c>
      <c r="I43" s="202">
        <v>1</v>
      </c>
      <c r="J43" s="203">
        <v>4</v>
      </c>
      <c r="K43" s="203">
        <v>1</v>
      </c>
      <c r="L43" s="199"/>
      <c r="M43" s="117"/>
      <c r="N43" s="118"/>
      <c r="O43" s="409" t="s">
        <v>59</v>
      </c>
      <c r="P43" s="409"/>
      <c r="Q43" s="204">
        <v>1</v>
      </c>
      <c r="R43" s="118"/>
      <c r="S43" s="119"/>
    </row>
    <row r="44" spans="1:19" ht="16.5" thickBot="1" x14ac:dyDescent="0.3">
      <c r="A44" s="116"/>
      <c r="B44" s="399" t="s">
        <v>60</v>
      </c>
      <c r="C44" s="400"/>
      <c r="D44" s="205"/>
      <c r="E44" s="206"/>
      <c r="F44" s="207">
        <v>0</v>
      </c>
      <c r="G44" s="207">
        <v>0</v>
      </c>
      <c r="H44" s="207">
        <v>0</v>
      </c>
      <c r="I44" s="208">
        <v>0</v>
      </c>
      <c r="J44" s="203">
        <v>0</v>
      </c>
      <c r="K44" s="203">
        <v>0</v>
      </c>
      <c r="L44" s="199"/>
      <c r="M44" s="117"/>
      <c r="N44" s="118"/>
      <c r="O44" s="409" t="s">
        <v>61</v>
      </c>
      <c r="P44" s="409"/>
      <c r="Q44" s="204">
        <v>1</v>
      </c>
      <c r="R44" s="118"/>
      <c r="S44" s="119"/>
    </row>
    <row r="45" spans="1:19" ht="16.5" thickBot="1" x14ac:dyDescent="0.3">
      <c r="A45" s="116"/>
      <c r="B45" s="401" t="s">
        <v>11</v>
      </c>
      <c r="C45" s="402"/>
      <c r="D45" s="209">
        <v>0</v>
      </c>
      <c r="E45" s="209">
        <v>0</v>
      </c>
      <c r="F45" s="210">
        <v>1</v>
      </c>
      <c r="G45" s="210">
        <v>0</v>
      </c>
      <c r="H45" s="210">
        <v>3</v>
      </c>
      <c r="I45" s="210">
        <v>1</v>
      </c>
      <c r="J45" s="210">
        <v>4</v>
      </c>
      <c r="K45" s="210">
        <v>1</v>
      </c>
      <c r="L45" s="199"/>
      <c r="M45" s="117"/>
      <c r="N45" s="118"/>
      <c r="O45" s="118"/>
      <c r="P45" s="118"/>
      <c r="Q45" s="118"/>
      <c r="R45" s="118"/>
      <c r="S45" s="119"/>
    </row>
    <row r="46" spans="1:19" ht="16.5" thickBot="1" x14ac:dyDescent="0.3">
      <c r="A46" s="116"/>
      <c r="B46" s="387" t="s">
        <v>62</v>
      </c>
      <c r="C46" s="388"/>
      <c r="D46" s="118">
        <v>0</v>
      </c>
      <c r="E46" s="160">
        <v>0</v>
      </c>
      <c r="F46" s="160">
        <v>2</v>
      </c>
      <c r="G46" s="160">
        <v>0</v>
      </c>
      <c r="H46" s="160">
        <v>1</v>
      </c>
      <c r="I46" s="211">
        <v>1</v>
      </c>
      <c r="J46" s="203">
        <v>3</v>
      </c>
      <c r="K46" s="203">
        <v>1</v>
      </c>
      <c r="L46" s="199"/>
      <c r="M46" s="117"/>
      <c r="N46" s="118"/>
      <c r="O46" s="118"/>
      <c r="P46" s="118"/>
      <c r="Q46" s="118"/>
      <c r="R46" s="118"/>
      <c r="S46" s="119"/>
    </row>
    <row r="47" spans="1:19" ht="16.5" thickBot="1" x14ac:dyDescent="0.3">
      <c r="A47" s="116"/>
      <c r="B47" s="403" t="s">
        <v>63</v>
      </c>
      <c r="C47" s="404"/>
      <c r="D47" s="212">
        <v>0</v>
      </c>
      <c r="E47" s="213">
        <v>0</v>
      </c>
      <c r="F47" s="171">
        <v>0</v>
      </c>
      <c r="G47" s="171">
        <v>0</v>
      </c>
      <c r="H47" s="171">
        <v>0</v>
      </c>
      <c r="I47" s="172">
        <v>0</v>
      </c>
      <c r="J47" s="203">
        <v>0</v>
      </c>
      <c r="K47" s="203">
        <v>0</v>
      </c>
      <c r="L47" s="199" t="s">
        <v>64</v>
      </c>
      <c r="M47" s="117"/>
      <c r="N47" s="214"/>
      <c r="O47" s="214"/>
      <c r="P47" s="214"/>
      <c r="Q47" s="215"/>
      <c r="R47" s="215"/>
      <c r="S47" s="119"/>
    </row>
    <row r="48" spans="1:19" ht="16.5" thickBot="1" x14ac:dyDescent="0.3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9"/>
    </row>
    <row r="49" spans="1:19" ht="16.5" thickBot="1" x14ac:dyDescent="0.3">
      <c r="A49" s="116"/>
      <c r="B49" s="405" t="s">
        <v>65</v>
      </c>
      <c r="C49" s="406"/>
      <c r="D49" s="406"/>
      <c r="E49" s="406"/>
      <c r="F49" s="406"/>
      <c r="G49" s="407"/>
      <c r="H49" s="216" t="s">
        <v>43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9"/>
    </row>
    <row r="50" spans="1:19" ht="16.5" thickBot="1" x14ac:dyDescent="0.3">
      <c r="A50" s="116"/>
      <c r="B50" s="410" t="s">
        <v>66</v>
      </c>
      <c r="C50" s="411"/>
      <c r="D50" s="411"/>
      <c r="E50" s="411"/>
      <c r="F50" s="411"/>
      <c r="G50" s="412"/>
      <c r="H50" s="217">
        <v>4</v>
      </c>
      <c r="I50" s="117"/>
      <c r="J50" s="413" t="s">
        <v>67</v>
      </c>
      <c r="K50" s="413"/>
      <c r="L50" s="413"/>
      <c r="M50" s="413"/>
      <c r="N50" s="218" t="s">
        <v>43</v>
      </c>
      <c r="O50" s="117"/>
      <c r="P50" s="117"/>
      <c r="Q50" s="117"/>
      <c r="R50" s="117"/>
      <c r="S50" s="119"/>
    </row>
    <row r="51" spans="1:19" ht="16.5" thickBot="1" x14ac:dyDescent="0.3">
      <c r="A51" s="116"/>
      <c r="B51" s="337" t="s">
        <v>68</v>
      </c>
      <c r="C51" s="338"/>
      <c r="D51" s="338"/>
      <c r="E51" s="338"/>
      <c r="F51" s="338"/>
      <c r="G51" s="339"/>
      <c r="H51" s="217">
        <v>4</v>
      </c>
      <c r="I51" s="117"/>
      <c r="J51" s="398" t="s">
        <v>69</v>
      </c>
      <c r="K51" s="398"/>
      <c r="L51" s="398"/>
      <c r="M51" s="398"/>
      <c r="N51" s="219">
        <v>55</v>
      </c>
      <c r="O51" s="117"/>
      <c r="P51" s="117"/>
      <c r="Q51" s="117"/>
      <c r="R51" s="117"/>
      <c r="S51" s="119"/>
    </row>
    <row r="52" spans="1:19" ht="16.5" thickBot="1" x14ac:dyDescent="0.3">
      <c r="A52" s="116"/>
      <c r="B52" s="337" t="s">
        <v>70</v>
      </c>
      <c r="C52" s="338"/>
      <c r="D52" s="338"/>
      <c r="E52" s="338"/>
      <c r="F52" s="338"/>
      <c r="G52" s="339"/>
      <c r="H52" s="217">
        <v>4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9"/>
    </row>
    <row r="53" spans="1:19" ht="15.75" x14ac:dyDescent="0.25">
      <c r="A53" s="116"/>
      <c r="B53" s="337" t="s">
        <v>71</v>
      </c>
      <c r="C53" s="338"/>
      <c r="D53" s="338"/>
      <c r="E53" s="338"/>
      <c r="F53" s="338"/>
      <c r="G53" s="339"/>
      <c r="H53" s="149">
        <v>0</v>
      </c>
      <c r="I53" s="117"/>
      <c r="J53" s="117"/>
      <c r="K53" s="340" t="s">
        <v>72</v>
      </c>
      <c r="L53" s="340"/>
      <c r="M53" s="340"/>
      <c r="N53" s="136"/>
      <c r="O53" s="117"/>
      <c r="P53" s="117"/>
      <c r="Q53" s="117"/>
      <c r="R53" s="117"/>
      <c r="S53" s="119"/>
    </row>
    <row r="54" spans="1:19" ht="16.5" thickBot="1" x14ac:dyDescent="0.3">
      <c r="A54" s="116"/>
      <c r="B54" s="337" t="s">
        <v>73</v>
      </c>
      <c r="C54" s="338"/>
      <c r="D54" s="338"/>
      <c r="E54" s="338"/>
      <c r="F54" s="338"/>
      <c r="G54" s="339"/>
      <c r="H54" s="149"/>
      <c r="I54" s="117"/>
      <c r="J54" s="117"/>
      <c r="K54" s="341" t="s">
        <v>74</v>
      </c>
      <c r="L54" s="341"/>
      <c r="M54" s="341"/>
      <c r="N54" s="220"/>
      <c r="O54" s="117"/>
      <c r="P54" s="117"/>
      <c r="Q54" s="117"/>
      <c r="R54" s="117"/>
      <c r="S54" s="119"/>
    </row>
    <row r="55" spans="1:19" ht="16.5" thickBot="1" x14ac:dyDescent="0.3">
      <c r="A55" s="116"/>
      <c r="B55" s="342" t="s">
        <v>75</v>
      </c>
      <c r="C55" s="343"/>
      <c r="D55" s="343"/>
      <c r="E55" s="343"/>
      <c r="F55" s="343"/>
      <c r="G55" s="344"/>
      <c r="H55" s="149">
        <v>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9"/>
    </row>
    <row r="56" spans="1:19" ht="15.75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3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E12" sqref="E12"/>
    </sheetView>
  </sheetViews>
  <sheetFormatPr baseColWidth="10" defaultRowHeight="15" x14ac:dyDescent="0.25"/>
  <sheetData>
    <row r="1" spans="1:19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 x14ac:dyDescent="0.25">
      <c r="A2" s="345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18.75" x14ac:dyDescent="0.25">
      <c r="A3" s="348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ht="15.75" x14ac:dyDescent="0.2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368" t="s">
        <v>2</v>
      </c>
      <c r="Q4" s="369"/>
      <c r="R4" s="228"/>
      <c r="S4" s="230"/>
    </row>
    <row r="5" spans="1:19" ht="26.25" x14ac:dyDescent="0.25">
      <c r="A5" s="351" t="s">
        <v>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3"/>
    </row>
    <row r="6" spans="1:19" ht="15.75" x14ac:dyDescent="0.2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 x14ac:dyDescent="0.25">
      <c r="A7" s="227"/>
      <c r="B7" s="231"/>
      <c r="C7" s="231"/>
      <c r="D7" s="232" t="s">
        <v>4</v>
      </c>
      <c r="E7" s="233" t="s">
        <v>76</v>
      </c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 t="s">
        <v>78</v>
      </c>
      <c r="Q7" s="235" t="s">
        <v>6</v>
      </c>
      <c r="R7" s="228"/>
      <c r="S7" s="230"/>
    </row>
    <row r="8" spans="1:19" x14ac:dyDescent="0.25">
      <c r="A8" s="227"/>
      <c r="B8" s="236"/>
      <c r="C8" s="237"/>
      <c r="D8" s="238" t="s">
        <v>7</v>
      </c>
      <c r="E8" s="232" t="s">
        <v>79</v>
      </c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>
        <v>2024</v>
      </c>
      <c r="Q8" s="236"/>
      <c r="R8" s="236"/>
      <c r="S8" s="240"/>
    </row>
    <row r="9" spans="1:19" ht="15.75" thickBot="1" x14ac:dyDescent="0.3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 x14ac:dyDescent="0.25">
      <c r="A10" s="227"/>
      <c r="B10" s="354" t="s">
        <v>9</v>
      </c>
      <c r="C10" s="355"/>
      <c r="D10" s="355" t="s">
        <v>10</v>
      </c>
      <c r="E10" s="355" t="s">
        <v>11</v>
      </c>
      <c r="F10" s="355"/>
      <c r="G10" s="355" t="s">
        <v>12</v>
      </c>
      <c r="H10" s="355"/>
      <c r="I10" s="355" t="s">
        <v>13</v>
      </c>
      <c r="J10" s="355"/>
      <c r="K10" s="355" t="s">
        <v>14</v>
      </c>
      <c r="L10" s="355"/>
      <c r="M10" s="355" t="s">
        <v>15</v>
      </c>
      <c r="N10" s="360"/>
      <c r="O10" s="362" t="s">
        <v>16</v>
      </c>
      <c r="P10" s="365" t="s">
        <v>17</v>
      </c>
      <c r="Q10" s="365" t="s">
        <v>18</v>
      </c>
      <c r="R10" s="228"/>
      <c r="S10" s="230"/>
    </row>
    <row r="11" spans="1:19" ht="15.75" x14ac:dyDescent="0.25">
      <c r="A11" s="227"/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61"/>
      <c r="O11" s="363"/>
      <c r="P11" s="366"/>
      <c r="Q11" s="366"/>
      <c r="R11" s="228"/>
      <c r="S11" s="230"/>
    </row>
    <row r="12" spans="1:19" ht="30.75" thickBot="1" x14ac:dyDescent="0.3">
      <c r="A12" s="227"/>
      <c r="B12" s="358"/>
      <c r="C12" s="359"/>
      <c r="D12" s="359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364"/>
      <c r="P12" s="367"/>
      <c r="Q12" s="367"/>
      <c r="R12" s="228"/>
      <c r="S12" s="230"/>
    </row>
    <row r="13" spans="1:19" ht="16.5" thickBot="1" x14ac:dyDescent="0.3">
      <c r="A13" s="227"/>
      <c r="B13" s="374" t="s">
        <v>11</v>
      </c>
      <c r="C13" s="375"/>
      <c r="D13" s="244" t="s">
        <v>21</v>
      </c>
      <c r="E13" s="245">
        <v>89</v>
      </c>
      <c r="F13" s="245">
        <v>248</v>
      </c>
      <c r="G13" s="246">
        <v>3</v>
      </c>
      <c r="H13" s="246">
        <v>2</v>
      </c>
      <c r="I13" s="246">
        <v>44</v>
      </c>
      <c r="J13" s="246">
        <v>95</v>
      </c>
      <c r="K13" s="246">
        <v>42</v>
      </c>
      <c r="L13" s="246">
        <v>151</v>
      </c>
      <c r="M13" s="246">
        <v>0</v>
      </c>
      <c r="N13" s="246">
        <v>0</v>
      </c>
      <c r="O13" s="247">
        <v>0</v>
      </c>
      <c r="P13" s="248">
        <v>0</v>
      </c>
      <c r="Q13" s="249">
        <v>69.880769230769218</v>
      </c>
      <c r="R13" s="228"/>
      <c r="S13" s="230"/>
    </row>
    <row r="14" spans="1:19" ht="16.5" thickBot="1" x14ac:dyDescent="0.3">
      <c r="A14" s="227"/>
      <c r="B14" s="376"/>
      <c r="C14" s="377"/>
      <c r="D14" s="250" t="s">
        <v>22</v>
      </c>
      <c r="E14" s="245">
        <v>296</v>
      </c>
      <c r="F14" s="245">
        <v>1997</v>
      </c>
      <c r="G14" s="251">
        <v>21</v>
      </c>
      <c r="H14" s="251">
        <v>5</v>
      </c>
      <c r="I14" s="251">
        <v>152</v>
      </c>
      <c r="J14" s="251">
        <v>673</v>
      </c>
      <c r="K14" s="251">
        <v>123</v>
      </c>
      <c r="L14" s="251">
        <v>1319</v>
      </c>
      <c r="M14" s="251">
        <v>0</v>
      </c>
      <c r="N14" s="251">
        <v>0</v>
      </c>
      <c r="O14" s="252"/>
      <c r="P14" s="253"/>
      <c r="Q14" s="254"/>
      <c r="R14" s="228"/>
      <c r="S14" s="230"/>
    </row>
    <row r="15" spans="1:19" ht="16.5" thickBot="1" x14ac:dyDescent="0.3">
      <c r="A15" s="227"/>
      <c r="B15" s="370" t="s">
        <v>23</v>
      </c>
      <c r="C15" s="371"/>
      <c r="D15" s="244" t="s">
        <v>21</v>
      </c>
      <c r="E15" s="255">
        <v>3</v>
      </c>
      <c r="F15" s="255">
        <v>1</v>
      </c>
      <c r="G15" s="256">
        <v>0</v>
      </c>
      <c r="H15" s="256">
        <v>0</v>
      </c>
      <c r="I15" s="256">
        <v>1</v>
      </c>
      <c r="J15" s="256">
        <v>0</v>
      </c>
      <c r="K15" s="256">
        <v>2</v>
      </c>
      <c r="L15" s="256">
        <v>1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 x14ac:dyDescent="0.3">
      <c r="A16" s="261"/>
      <c r="B16" s="372"/>
      <c r="C16" s="373"/>
      <c r="D16" s="262" t="s">
        <v>22</v>
      </c>
      <c r="E16" s="255">
        <v>3</v>
      </c>
      <c r="F16" s="255">
        <v>0</v>
      </c>
      <c r="G16" s="263">
        <v>0</v>
      </c>
      <c r="H16" s="263">
        <v>0</v>
      </c>
      <c r="I16" s="263">
        <v>1</v>
      </c>
      <c r="J16" s="263">
        <v>0</v>
      </c>
      <c r="K16" s="263">
        <v>2</v>
      </c>
      <c r="L16" s="263">
        <v>0</v>
      </c>
      <c r="M16" s="257"/>
      <c r="N16" s="264"/>
      <c r="O16" s="265">
        <v>0</v>
      </c>
      <c r="P16" s="266"/>
      <c r="Q16" s="267">
        <v>3</v>
      </c>
      <c r="R16" s="228"/>
      <c r="S16" s="230"/>
    </row>
    <row r="17" spans="1:19" ht="16.5" thickBot="1" x14ac:dyDescent="0.3">
      <c r="A17" s="227"/>
      <c r="B17" s="378" t="s">
        <v>24</v>
      </c>
      <c r="C17" s="379" t="s">
        <v>25</v>
      </c>
      <c r="D17" s="262" t="s">
        <v>21</v>
      </c>
      <c r="E17" s="255">
        <v>14</v>
      </c>
      <c r="F17" s="255">
        <v>33</v>
      </c>
      <c r="G17" s="263">
        <v>0</v>
      </c>
      <c r="H17" s="263">
        <v>1</v>
      </c>
      <c r="I17" s="263">
        <v>7</v>
      </c>
      <c r="J17" s="263">
        <v>9</v>
      </c>
      <c r="K17" s="263">
        <v>7</v>
      </c>
      <c r="L17" s="263">
        <v>23</v>
      </c>
      <c r="M17" s="257">
        <v>0</v>
      </c>
      <c r="N17" s="264">
        <v>0</v>
      </c>
      <c r="O17" s="259">
        <v>0</v>
      </c>
      <c r="P17" s="260">
        <v>0</v>
      </c>
      <c r="Q17" s="253"/>
      <c r="R17" s="228"/>
      <c r="S17" s="230"/>
    </row>
    <row r="18" spans="1:19" ht="16.5" thickBot="1" x14ac:dyDescent="0.3">
      <c r="A18" s="261"/>
      <c r="B18" s="378"/>
      <c r="C18" s="379"/>
      <c r="D18" s="262" t="s">
        <v>22</v>
      </c>
      <c r="E18" s="255">
        <v>14</v>
      </c>
      <c r="F18" s="255">
        <v>132</v>
      </c>
      <c r="G18" s="263">
        <v>0</v>
      </c>
      <c r="H18" s="263">
        <v>4</v>
      </c>
      <c r="I18" s="263">
        <v>7</v>
      </c>
      <c r="J18" s="263">
        <v>36</v>
      </c>
      <c r="K18" s="263">
        <v>7</v>
      </c>
      <c r="L18" s="263">
        <v>92</v>
      </c>
      <c r="M18" s="257">
        <v>0</v>
      </c>
      <c r="N18" s="264">
        <v>0</v>
      </c>
      <c r="O18" s="265"/>
      <c r="P18" s="266"/>
      <c r="Q18" s="267">
        <v>11.23076923076923</v>
      </c>
      <c r="R18" s="228"/>
      <c r="S18" s="230"/>
    </row>
    <row r="19" spans="1:19" ht="16.5" thickBot="1" x14ac:dyDescent="0.3">
      <c r="A19" s="227"/>
      <c r="B19" s="378"/>
      <c r="C19" s="373" t="s">
        <v>26</v>
      </c>
      <c r="D19" s="262" t="s">
        <v>21</v>
      </c>
      <c r="E19" s="255">
        <v>20</v>
      </c>
      <c r="F19" s="255">
        <v>82</v>
      </c>
      <c r="G19" s="263">
        <v>0</v>
      </c>
      <c r="H19" s="263">
        <v>1</v>
      </c>
      <c r="I19" s="263">
        <v>12</v>
      </c>
      <c r="J19" s="263">
        <v>35</v>
      </c>
      <c r="K19" s="263">
        <v>8</v>
      </c>
      <c r="L19" s="263">
        <v>46</v>
      </c>
      <c r="M19" s="257">
        <v>0</v>
      </c>
      <c r="N19" s="264">
        <v>0</v>
      </c>
      <c r="O19" s="259">
        <v>0</v>
      </c>
      <c r="P19" s="260">
        <v>0</v>
      </c>
      <c r="Q19" s="253"/>
      <c r="R19" s="228"/>
      <c r="S19" s="230"/>
    </row>
    <row r="20" spans="1:19" ht="16.5" thickBot="1" x14ac:dyDescent="0.3">
      <c r="A20" s="261"/>
      <c r="B20" s="378"/>
      <c r="C20" s="373"/>
      <c r="D20" s="262" t="s">
        <v>22</v>
      </c>
      <c r="E20" s="255">
        <v>20</v>
      </c>
      <c r="F20" s="255">
        <v>82</v>
      </c>
      <c r="G20" s="263">
        <v>0</v>
      </c>
      <c r="H20" s="263">
        <v>1</v>
      </c>
      <c r="I20" s="263">
        <v>12</v>
      </c>
      <c r="J20" s="263">
        <v>35</v>
      </c>
      <c r="K20" s="263">
        <v>8</v>
      </c>
      <c r="L20" s="263">
        <v>46</v>
      </c>
      <c r="M20" s="257">
        <v>0</v>
      </c>
      <c r="N20" s="264">
        <v>0</v>
      </c>
      <c r="O20" s="265"/>
      <c r="P20" s="266"/>
      <c r="Q20" s="267">
        <v>8.5</v>
      </c>
      <c r="R20" s="228"/>
      <c r="S20" s="230"/>
    </row>
    <row r="21" spans="1:19" ht="16.5" thickBot="1" x14ac:dyDescent="0.3">
      <c r="A21" s="227"/>
      <c r="B21" s="378"/>
      <c r="C21" s="373" t="s">
        <v>27</v>
      </c>
      <c r="D21" s="262" t="s">
        <v>21</v>
      </c>
      <c r="E21" s="255">
        <v>26</v>
      </c>
      <c r="F21" s="255">
        <v>73</v>
      </c>
      <c r="G21" s="263">
        <v>1</v>
      </c>
      <c r="H21" s="263">
        <v>0</v>
      </c>
      <c r="I21" s="263">
        <v>12</v>
      </c>
      <c r="J21" s="263">
        <v>32</v>
      </c>
      <c r="K21" s="263">
        <v>13</v>
      </c>
      <c r="L21" s="263">
        <v>41</v>
      </c>
      <c r="M21" s="257">
        <v>0</v>
      </c>
      <c r="N21" s="264">
        <v>0</v>
      </c>
      <c r="O21" s="259">
        <v>0</v>
      </c>
      <c r="P21" s="260">
        <v>0</v>
      </c>
      <c r="Q21" s="253"/>
      <c r="R21" s="228"/>
      <c r="S21" s="230"/>
    </row>
    <row r="22" spans="1:19" ht="16.5" thickBot="1" x14ac:dyDescent="0.3">
      <c r="A22" s="261"/>
      <c r="B22" s="378"/>
      <c r="C22" s="373"/>
      <c r="D22" s="262" t="s">
        <v>22</v>
      </c>
      <c r="E22" s="255">
        <v>26</v>
      </c>
      <c r="F22" s="255">
        <v>73</v>
      </c>
      <c r="G22" s="263">
        <v>1</v>
      </c>
      <c r="H22" s="263">
        <v>0</v>
      </c>
      <c r="I22" s="263">
        <v>12</v>
      </c>
      <c r="J22" s="263">
        <v>32</v>
      </c>
      <c r="K22" s="263">
        <v>13</v>
      </c>
      <c r="L22" s="263">
        <v>41</v>
      </c>
      <c r="M22" s="257"/>
      <c r="N22" s="264"/>
      <c r="O22" s="265"/>
      <c r="P22" s="266"/>
      <c r="Q22" s="267">
        <v>24.75</v>
      </c>
      <c r="R22" s="228"/>
      <c r="S22" s="230"/>
    </row>
    <row r="23" spans="1:19" ht="16.5" thickBot="1" x14ac:dyDescent="0.3">
      <c r="A23" s="227"/>
      <c r="B23" s="378"/>
      <c r="C23" s="373" t="s">
        <v>28</v>
      </c>
      <c r="D23" s="262" t="s">
        <v>21</v>
      </c>
      <c r="E23" s="255">
        <v>3</v>
      </c>
      <c r="F23" s="255">
        <v>2</v>
      </c>
      <c r="G23" s="263">
        <v>0</v>
      </c>
      <c r="H23" s="263">
        <v>0</v>
      </c>
      <c r="I23" s="263">
        <v>0</v>
      </c>
      <c r="J23" s="263">
        <v>0</v>
      </c>
      <c r="K23" s="263">
        <v>3</v>
      </c>
      <c r="L23" s="263">
        <v>2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 x14ac:dyDescent="0.3">
      <c r="A24" s="261"/>
      <c r="B24" s="378"/>
      <c r="C24" s="373"/>
      <c r="D24" s="262" t="s">
        <v>22</v>
      </c>
      <c r="E24" s="255">
        <v>3</v>
      </c>
      <c r="F24" s="255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3</v>
      </c>
      <c r="L24" s="263">
        <v>0</v>
      </c>
      <c r="M24" s="268"/>
      <c r="N24" s="269"/>
      <c r="O24" s="252"/>
      <c r="P24" s="253"/>
      <c r="Q24" s="267">
        <v>3</v>
      </c>
      <c r="R24" s="228"/>
      <c r="S24" s="230"/>
    </row>
    <row r="25" spans="1:19" ht="16.5" thickBot="1" x14ac:dyDescent="0.3">
      <c r="A25" s="227"/>
      <c r="B25" s="378" t="s">
        <v>29</v>
      </c>
      <c r="C25" s="373" t="s">
        <v>30</v>
      </c>
      <c r="D25" s="262" t="s">
        <v>21</v>
      </c>
      <c r="E25" s="255">
        <v>22</v>
      </c>
      <c r="F25" s="255">
        <v>57</v>
      </c>
      <c r="G25" s="263">
        <v>2</v>
      </c>
      <c r="H25" s="263">
        <v>0</v>
      </c>
      <c r="I25" s="263">
        <v>12</v>
      </c>
      <c r="J25" s="263">
        <v>19</v>
      </c>
      <c r="K25" s="263">
        <v>8</v>
      </c>
      <c r="L25" s="270">
        <v>38</v>
      </c>
      <c r="M25" s="271">
        <v>0</v>
      </c>
      <c r="N25" s="272">
        <v>0</v>
      </c>
      <c r="O25" s="259">
        <v>0</v>
      </c>
      <c r="P25" s="260">
        <v>0</v>
      </c>
      <c r="Q25" s="253"/>
      <c r="R25" s="228"/>
      <c r="S25" s="230"/>
    </row>
    <row r="26" spans="1:19" ht="15.75" thickBot="1" x14ac:dyDescent="0.3">
      <c r="A26" s="261"/>
      <c r="B26" s="378"/>
      <c r="C26" s="373"/>
      <c r="D26" s="262" t="s">
        <v>22</v>
      </c>
      <c r="E26" s="255">
        <v>220</v>
      </c>
      <c r="F26" s="255">
        <v>1710</v>
      </c>
      <c r="G26" s="263">
        <v>20</v>
      </c>
      <c r="H26" s="263">
        <v>0</v>
      </c>
      <c r="I26" s="263">
        <v>120</v>
      </c>
      <c r="J26" s="263">
        <v>570</v>
      </c>
      <c r="K26" s="263">
        <v>80</v>
      </c>
      <c r="L26" s="270">
        <v>1140</v>
      </c>
      <c r="M26" s="263">
        <v>0</v>
      </c>
      <c r="N26" s="273">
        <v>0</v>
      </c>
      <c r="O26" s="252"/>
      <c r="P26" s="253"/>
      <c r="Q26" s="267">
        <v>19.3</v>
      </c>
      <c r="R26" s="236"/>
      <c r="S26" s="230"/>
    </row>
    <row r="27" spans="1:19" ht="16.5" thickBot="1" x14ac:dyDescent="0.3">
      <c r="A27" s="227"/>
      <c r="B27" s="378"/>
      <c r="C27" s="373" t="s">
        <v>31</v>
      </c>
      <c r="D27" s="262" t="s">
        <v>21</v>
      </c>
      <c r="E27" s="255">
        <v>1</v>
      </c>
      <c r="F27" s="255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1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 x14ac:dyDescent="0.3">
      <c r="A28" s="261"/>
      <c r="B28" s="378"/>
      <c r="C28" s="373"/>
      <c r="D28" s="262" t="s">
        <v>22</v>
      </c>
      <c r="E28" s="255">
        <v>10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10</v>
      </c>
      <c r="L28" s="270">
        <v>0</v>
      </c>
      <c r="M28" s="270">
        <v>0</v>
      </c>
      <c r="N28" s="270">
        <v>0</v>
      </c>
      <c r="O28" s="274"/>
      <c r="P28" s="253"/>
      <c r="Q28" s="267">
        <v>0.1</v>
      </c>
      <c r="R28" s="228"/>
      <c r="S28" s="230"/>
    </row>
    <row r="29" spans="1:19" ht="15.75" thickBot="1" x14ac:dyDescent="0.3">
      <c r="A29" s="227"/>
      <c r="B29" s="372" t="s">
        <v>32</v>
      </c>
      <c r="C29" s="373"/>
      <c r="D29" s="262" t="s">
        <v>21</v>
      </c>
      <c r="E29" s="255">
        <v>0</v>
      </c>
      <c r="F29" s="255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 x14ac:dyDescent="0.3">
      <c r="A30" s="227"/>
      <c r="B30" s="372" t="s">
        <v>33</v>
      </c>
      <c r="C30" s="373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 x14ac:dyDescent="0.3">
      <c r="A31" s="227"/>
      <c r="B31" s="372" t="s">
        <v>34</v>
      </c>
      <c r="C31" s="373"/>
      <c r="D31" s="262" t="s">
        <v>21</v>
      </c>
      <c r="E31" s="255">
        <v>0</v>
      </c>
      <c r="F31" s="255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 x14ac:dyDescent="0.3">
      <c r="A32" s="227"/>
      <c r="B32" s="372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0</v>
      </c>
      <c r="R32" s="280"/>
      <c r="S32" s="230"/>
    </row>
    <row r="33" spans="1:19" ht="16.5" thickBot="1" x14ac:dyDescent="0.3">
      <c r="A33" s="227"/>
      <c r="B33" s="372"/>
      <c r="C33" s="279" t="s">
        <v>37</v>
      </c>
      <c r="D33" s="262" t="s">
        <v>21</v>
      </c>
      <c r="E33" s="255">
        <v>0</v>
      </c>
      <c r="F33" s="255"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 x14ac:dyDescent="0.3">
      <c r="A34" s="227"/>
      <c r="B34" s="380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 x14ac:dyDescent="0.3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 x14ac:dyDescent="0.25">
      <c r="A36" s="227"/>
      <c r="B36" s="228"/>
      <c r="C36" s="228"/>
      <c r="D36" s="381" t="s">
        <v>39</v>
      </c>
      <c r="E36" s="382"/>
      <c r="F36" s="381" t="s">
        <v>40</v>
      </c>
      <c r="G36" s="365"/>
      <c r="H36" s="382" t="s">
        <v>41</v>
      </c>
      <c r="I36" s="382"/>
      <c r="J36" s="365"/>
      <c r="K36" s="228"/>
      <c r="L36" s="228"/>
      <c r="M36" s="385" t="s">
        <v>42</v>
      </c>
      <c r="N36" s="386"/>
      <c r="O36" s="288" t="s">
        <v>43</v>
      </c>
      <c r="P36" s="228"/>
      <c r="Q36" s="228"/>
      <c r="R36" s="228"/>
      <c r="S36" s="230"/>
    </row>
    <row r="37" spans="1:19" ht="16.5" thickBot="1" x14ac:dyDescent="0.3">
      <c r="A37" s="227"/>
      <c r="B37" s="228"/>
      <c r="C37" s="228"/>
      <c r="D37" s="383"/>
      <c r="E37" s="384"/>
      <c r="F37" s="383"/>
      <c r="G37" s="367"/>
      <c r="H37" s="384"/>
      <c r="I37" s="384"/>
      <c r="J37" s="367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 x14ac:dyDescent="0.3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3</v>
      </c>
      <c r="P38" s="228"/>
      <c r="Q38" s="228"/>
      <c r="R38" s="228"/>
      <c r="S38" s="230"/>
    </row>
    <row r="39" spans="1:19" ht="16.5" thickBot="1" x14ac:dyDescent="0.3">
      <c r="A39" s="227"/>
      <c r="B39" s="228"/>
      <c r="C39" s="228"/>
      <c r="D39" s="298">
        <v>3</v>
      </c>
      <c r="E39" s="299">
        <v>3</v>
      </c>
      <c r="F39" s="299">
        <v>0</v>
      </c>
      <c r="G39" s="300">
        <v>0</v>
      </c>
      <c r="H39" s="301">
        <v>4</v>
      </c>
      <c r="I39" s="302">
        <v>1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 x14ac:dyDescent="0.3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 x14ac:dyDescent="0.3">
      <c r="A41" s="227"/>
      <c r="B41" s="389" t="s">
        <v>50</v>
      </c>
      <c r="C41" s="390"/>
      <c r="D41" s="393" t="s">
        <v>51</v>
      </c>
      <c r="E41" s="394"/>
      <c r="F41" s="395" t="s">
        <v>52</v>
      </c>
      <c r="G41" s="396"/>
      <c r="H41" s="394" t="s">
        <v>53</v>
      </c>
      <c r="I41" s="394"/>
      <c r="J41" s="393" t="s">
        <v>54</v>
      </c>
      <c r="K41" s="397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 x14ac:dyDescent="0.3">
      <c r="A42" s="227"/>
      <c r="B42" s="391"/>
      <c r="C42" s="392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08" t="s">
        <v>57</v>
      </c>
      <c r="P42" s="408"/>
      <c r="Q42" s="311">
        <v>5</v>
      </c>
      <c r="R42" s="228"/>
      <c r="S42" s="230"/>
    </row>
    <row r="43" spans="1:19" ht="16.5" thickBot="1" x14ac:dyDescent="0.3">
      <c r="A43" s="227"/>
      <c r="B43" s="387" t="s">
        <v>58</v>
      </c>
      <c r="C43" s="388"/>
      <c r="D43" s="312">
        <v>0</v>
      </c>
      <c r="E43" s="256">
        <v>0</v>
      </c>
      <c r="F43" s="256">
        <v>2</v>
      </c>
      <c r="G43" s="256">
        <v>0</v>
      </c>
      <c r="H43" s="256">
        <v>0</v>
      </c>
      <c r="I43" s="313">
        <v>0</v>
      </c>
      <c r="J43" s="314">
        <v>2</v>
      </c>
      <c r="K43" s="314">
        <v>0</v>
      </c>
      <c r="L43" s="310"/>
      <c r="M43" s="228"/>
      <c r="N43" s="229"/>
      <c r="O43" s="409" t="s">
        <v>59</v>
      </c>
      <c r="P43" s="409"/>
      <c r="Q43" s="315">
        <v>1</v>
      </c>
      <c r="R43" s="229"/>
      <c r="S43" s="230"/>
    </row>
    <row r="44" spans="1:19" ht="16.5" thickBot="1" x14ac:dyDescent="0.3">
      <c r="A44" s="227"/>
      <c r="B44" s="399" t="s">
        <v>60</v>
      </c>
      <c r="C44" s="400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v>0</v>
      </c>
      <c r="K44" s="314">
        <v>0</v>
      </c>
      <c r="L44" s="310"/>
      <c r="M44" s="228"/>
      <c r="N44" s="229"/>
      <c r="O44" s="409" t="s">
        <v>61</v>
      </c>
      <c r="P44" s="409"/>
      <c r="Q44" s="315">
        <v>4</v>
      </c>
      <c r="R44" s="229"/>
      <c r="S44" s="230"/>
    </row>
    <row r="45" spans="1:19" ht="16.5" thickBot="1" x14ac:dyDescent="0.3">
      <c r="A45" s="227"/>
      <c r="B45" s="401" t="s">
        <v>11</v>
      </c>
      <c r="C45" s="402"/>
      <c r="D45" s="320">
        <v>0</v>
      </c>
      <c r="E45" s="320">
        <v>0</v>
      </c>
      <c r="F45" s="321">
        <v>2</v>
      </c>
      <c r="G45" s="321">
        <v>0</v>
      </c>
      <c r="H45" s="321">
        <v>0</v>
      </c>
      <c r="I45" s="321">
        <v>0</v>
      </c>
      <c r="J45" s="321">
        <v>2</v>
      </c>
      <c r="K45" s="321">
        <v>0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 x14ac:dyDescent="0.3">
      <c r="A46" s="227"/>
      <c r="B46" s="387" t="s">
        <v>62</v>
      </c>
      <c r="C46" s="388"/>
      <c r="D46" s="229">
        <v>0</v>
      </c>
      <c r="E46" s="271">
        <v>0</v>
      </c>
      <c r="F46" s="271">
        <v>0</v>
      </c>
      <c r="G46" s="271">
        <v>0</v>
      </c>
      <c r="H46" s="271">
        <v>0</v>
      </c>
      <c r="I46" s="322">
        <v>0</v>
      </c>
      <c r="J46" s="314">
        <v>0</v>
      </c>
      <c r="K46" s="314">
        <v>0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 x14ac:dyDescent="0.3">
      <c r="A47" s="227"/>
      <c r="B47" s="403" t="s">
        <v>63</v>
      </c>
      <c r="C47" s="404"/>
      <c r="D47" s="323">
        <v>0</v>
      </c>
      <c r="E47" s="324">
        <v>0</v>
      </c>
      <c r="F47" s="282">
        <v>0</v>
      </c>
      <c r="G47" s="282">
        <v>0</v>
      </c>
      <c r="H47" s="282">
        <v>0</v>
      </c>
      <c r="I47" s="283">
        <v>0</v>
      </c>
      <c r="J47" s="314">
        <v>0</v>
      </c>
      <c r="K47" s="314">
        <v>0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 x14ac:dyDescent="0.3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 x14ac:dyDescent="0.3">
      <c r="A49" s="227"/>
      <c r="B49" s="405" t="s">
        <v>65</v>
      </c>
      <c r="C49" s="406"/>
      <c r="D49" s="406"/>
      <c r="E49" s="406"/>
      <c r="F49" s="406"/>
      <c r="G49" s="407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 x14ac:dyDescent="0.3">
      <c r="A50" s="227"/>
      <c r="B50" s="410" t="s">
        <v>66</v>
      </c>
      <c r="C50" s="411"/>
      <c r="D50" s="411"/>
      <c r="E50" s="411"/>
      <c r="F50" s="411"/>
      <c r="G50" s="412"/>
      <c r="H50" s="328">
        <v>0</v>
      </c>
      <c r="I50" s="228"/>
      <c r="J50" s="413" t="s">
        <v>67</v>
      </c>
      <c r="K50" s="413"/>
      <c r="L50" s="413"/>
      <c r="M50" s="413"/>
      <c r="N50" s="329" t="s">
        <v>43</v>
      </c>
      <c r="O50" s="228"/>
      <c r="P50" s="228"/>
      <c r="Q50" s="228"/>
      <c r="R50" s="228"/>
      <c r="S50" s="230"/>
    </row>
    <row r="51" spans="1:19" ht="16.5" thickBot="1" x14ac:dyDescent="0.3">
      <c r="A51" s="227"/>
      <c r="B51" s="337" t="s">
        <v>68</v>
      </c>
      <c r="C51" s="338"/>
      <c r="D51" s="338"/>
      <c r="E51" s="338"/>
      <c r="F51" s="338"/>
      <c r="G51" s="339"/>
      <c r="H51" s="328">
        <v>0</v>
      </c>
      <c r="I51" s="228"/>
      <c r="J51" s="398" t="s">
        <v>69</v>
      </c>
      <c r="K51" s="398"/>
      <c r="L51" s="398"/>
      <c r="M51" s="398"/>
      <c r="N51" s="330">
        <v>59</v>
      </c>
      <c r="O51" s="228"/>
      <c r="P51" s="228"/>
      <c r="Q51" s="228"/>
      <c r="R51" s="228"/>
      <c r="S51" s="230"/>
    </row>
    <row r="52" spans="1:19" ht="16.5" thickBot="1" x14ac:dyDescent="0.3">
      <c r="A52" s="227"/>
      <c r="B52" s="337" t="s">
        <v>70</v>
      </c>
      <c r="C52" s="338"/>
      <c r="D52" s="338"/>
      <c r="E52" s="338"/>
      <c r="F52" s="338"/>
      <c r="G52" s="339"/>
      <c r="H52" s="328">
        <v>0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 x14ac:dyDescent="0.25">
      <c r="A53" s="227"/>
      <c r="B53" s="337" t="s">
        <v>71</v>
      </c>
      <c r="C53" s="338"/>
      <c r="D53" s="338"/>
      <c r="E53" s="338"/>
      <c r="F53" s="338"/>
      <c r="G53" s="339"/>
      <c r="H53" s="260">
        <v>0</v>
      </c>
      <c r="I53" s="228"/>
      <c r="J53" s="228"/>
      <c r="K53" s="340" t="s">
        <v>72</v>
      </c>
      <c r="L53" s="340"/>
      <c r="M53" s="340"/>
      <c r="N53" s="247"/>
      <c r="O53" s="228"/>
      <c r="P53" s="228"/>
      <c r="Q53" s="228"/>
      <c r="R53" s="228"/>
      <c r="S53" s="230"/>
    </row>
    <row r="54" spans="1:19" ht="16.5" thickBot="1" x14ac:dyDescent="0.3">
      <c r="A54" s="227"/>
      <c r="B54" s="337" t="s">
        <v>73</v>
      </c>
      <c r="C54" s="338"/>
      <c r="D54" s="338"/>
      <c r="E54" s="338"/>
      <c r="F54" s="338"/>
      <c r="G54" s="339"/>
      <c r="H54" s="260"/>
      <c r="I54" s="228"/>
      <c r="J54" s="228"/>
      <c r="K54" s="341" t="s">
        <v>74</v>
      </c>
      <c r="L54" s="341"/>
      <c r="M54" s="341"/>
      <c r="N54" s="331"/>
      <c r="O54" s="228"/>
      <c r="P54" s="228"/>
      <c r="Q54" s="228"/>
      <c r="R54" s="228"/>
      <c r="S54" s="230"/>
    </row>
    <row r="55" spans="1:19" ht="16.5" thickBot="1" x14ac:dyDescent="0.3">
      <c r="A55" s="227"/>
      <c r="B55" s="342" t="s">
        <v>75</v>
      </c>
      <c r="C55" s="343"/>
      <c r="D55" s="343"/>
      <c r="E55" s="343"/>
      <c r="F55" s="343"/>
      <c r="G55" s="34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 x14ac:dyDescent="0.3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topLeftCell="A4" workbookViewId="0">
      <selection activeCell="H17" sqref="H17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 x14ac:dyDescent="0.25">
      <c r="A2" s="345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18.75" x14ac:dyDescent="0.25">
      <c r="A3" s="348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ht="15.75" x14ac:dyDescent="0.2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368" t="s">
        <v>2</v>
      </c>
      <c r="Q4" s="369"/>
      <c r="R4" s="228"/>
      <c r="S4" s="230"/>
    </row>
    <row r="5" spans="1:19" ht="26.25" x14ac:dyDescent="0.25">
      <c r="A5" s="351" t="s">
        <v>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3"/>
    </row>
    <row r="6" spans="1:19" ht="15.75" x14ac:dyDescent="0.2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 x14ac:dyDescent="0.25">
      <c r="A7" s="227"/>
      <c r="B7" s="231"/>
      <c r="C7" s="231"/>
      <c r="D7" s="232" t="s">
        <v>4</v>
      </c>
      <c r="E7" s="233" t="s">
        <v>76</v>
      </c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 t="s">
        <v>80</v>
      </c>
      <c r="Q7" s="235" t="s">
        <v>6</v>
      </c>
      <c r="R7" s="228"/>
      <c r="S7" s="230"/>
    </row>
    <row r="8" spans="1:19" ht="15" x14ac:dyDescent="0.25">
      <c r="A8" s="227"/>
      <c r="B8" s="236"/>
      <c r="C8" s="237"/>
      <c r="D8" s="238" t="s">
        <v>7</v>
      </c>
      <c r="E8" s="232" t="s">
        <v>81</v>
      </c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>
        <v>2024</v>
      </c>
      <c r="Q8" s="236"/>
      <c r="R8" s="236"/>
      <c r="S8" s="240"/>
    </row>
    <row r="9" spans="1:19" ht="15.75" thickBot="1" x14ac:dyDescent="0.3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 x14ac:dyDescent="0.25">
      <c r="A10" s="227"/>
      <c r="B10" s="354" t="s">
        <v>9</v>
      </c>
      <c r="C10" s="355"/>
      <c r="D10" s="355" t="s">
        <v>10</v>
      </c>
      <c r="E10" s="355" t="s">
        <v>11</v>
      </c>
      <c r="F10" s="355"/>
      <c r="G10" s="355" t="s">
        <v>12</v>
      </c>
      <c r="H10" s="355"/>
      <c r="I10" s="355" t="s">
        <v>13</v>
      </c>
      <c r="J10" s="355"/>
      <c r="K10" s="355" t="s">
        <v>14</v>
      </c>
      <c r="L10" s="355"/>
      <c r="M10" s="355" t="s">
        <v>15</v>
      </c>
      <c r="N10" s="360"/>
      <c r="O10" s="362" t="s">
        <v>16</v>
      </c>
      <c r="P10" s="365" t="s">
        <v>17</v>
      </c>
      <c r="Q10" s="365" t="s">
        <v>18</v>
      </c>
      <c r="R10" s="228"/>
      <c r="S10" s="230"/>
    </row>
    <row r="11" spans="1:19" ht="15.75" x14ac:dyDescent="0.25">
      <c r="A11" s="227"/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61"/>
      <c r="O11" s="363"/>
      <c r="P11" s="366"/>
      <c r="Q11" s="366"/>
      <c r="R11" s="228"/>
      <c r="S11" s="230"/>
    </row>
    <row r="12" spans="1:19" ht="30.75" thickBot="1" x14ac:dyDescent="0.3">
      <c r="A12" s="227"/>
      <c r="B12" s="358"/>
      <c r="C12" s="359"/>
      <c r="D12" s="359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364"/>
      <c r="P12" s="367"/>
      <c r="Q12" s="367"/>
      <c r="R12" s="228"/>
      <c r="S12" s="230"/>
    </row>
    <row r="13" spans="1:19" ht="16.5" thickBot="1" x14ac:dyDescent="0.3">
      <c r="A13" s="227"/>
      <c r="B13" s="374" t="s">
        <v>11</v>
      </c>
      <c r="C13" s="375"/>
      <c r="D13" s="244" t="s">
        <v>21</v>
      </c>
      <c r="E13" s="245">
        <f t="shared" ref="E13:O13" si="0">SUM(E15,E17,E19,E21,E23,E25,E27,E29,E30,E31,E32,E33,E34)</f>
        <v>251</v>
      </c>
      <c r="F13" s="245">
        <f t="shared" si="0"/>
        <v>651</v>
      </c>
      <c r="G13" s="246">
        <f t="shared" si="0"/>
        <v>6</v>
      </c>
      <c r="H13" s="246">
        <f t="shared" si="0"/>
        <v>4</v>
      </c>
      <c r="I13" s="246">
        <f t="shared" si="0"/>
        <v>123</v>
      </c>
      <c r="J13" s="246">
        <f t="shared" si="0"/>
        <v>228</v>
      </c>
      <c r="K13" s="246">
        <f t="shared" si="0"/>
        <v>122</v>
      </c>
      <c r="L13" s="246">
        <f t="shared" si="0"/>
        <v>418</v>
      </c>
      <c r="M13" s="246">
        <f t="shared" si="0"/>
        <v>0</v>
      </c>
      <c r="N13" s="246">
        <f t="shared" si="0"/>
        <v>1</v>
      </c>
      <c r="O13" s="247">
        <f t="shared" si="0"/>
        <v>14</v>
      </c>
      <c r="P13" s="248">
        <f>(P15+P17+P19+P21+P23+P25+P27+P29+P30+P31+P33+P32+P34)</f>
        <v>0</v>
      </c>
      <c r="Q13" s="249">
        <f>Q16+Q18+Q20+Q22+Q24+Q26+Q28+Q29+Q30+Q31+Q32+Q33+Q34</f>
        <v>186.33974358974359</v>
      </c>
      <c r="R13" s="228"/>
      <c r="S13" s="230"/>
    </row>
    <row r="14" spans="1:19" ht="16.5" thickBot="1" x14ac:dyDescent="0.3">
      <c r="A14" s="227"/>
      <c r="B14" s="376"/>
      <c r="C14" s="377"/>
      <c r="D14" s="250" t="s">
        <v>22</v>
      </c>
      <c r="E14" s="245">
        <f>SUM(E16,E18,E20,E22,E24,E26,E28,E30,E31,E32,E33,E34,E35)</f>
        <v>851</v>
      </c>
      <c r="F14" s="245">
        <f>SUM(F16,F18,F20,F22,F24,F26,F28,F30,F31,F32,F33,F34,F35)</f>
        <v>4955</v>
      </c>
      <c r="G14" s="251">
        <f t="shared" ref="G14:N14" si="1">SUM(G16,G18,G20,G22,G24,G26,G28)</f>
        <v>33</v>
      </c>
      <c r="H14" s="251">
        <f t="shared" si="1"/>
        <v>7</v>
      </c>
      <c r="I14" s="251">
        <f t="shared" si="1"/>
        <v>382</v>
      </c>
      <c r="J14" s="251">
        <f t="shared" si="1"/>
        <v>1538</v>
      </c>
      <c r="K14" s="251">
        <f t="shared" si="1"/>
        <v>435</v>
      </c>
      <c r="L14" s="251">
        <f t="shared" si="1"/>
        <v>3380</v>
      </c>
      <c r="M14" s="251">
        <f t="shared" si="1"/>
        <v>0</v>
      </c>
      <c r="N14" s="251">
        <f t="shared" si="1"/>
        <v>30</v>
      </c>
      <c r="O14" s="252"/>
      <c r="P14" s="253"/>
      <c r="Q14" s="254"/>
      <c r="R14" s="228"/>
      <c r="S14" s="230"/>
    </row>
    <row r="15" spans="1:19" ht="16.5" thickBot="1" x14ac:dyDescent="0.3">
      <c r="A15" s="227"/>
      <c r="B15" s="370" t="s">
        <v>23</v>
      </c>
      <c r="C15" s="371"/>
      <c r="D15" s="244" t="s">
        <v>21</v>
      </c>
      <c r="E15" s="255">
        <f t="shared" ref="E15:F34" si="2">G15+I15+K15+M15</f>
        <v>8</v>
      </c>
      <c r="F15" s="255">
        <f t="shared" si="2"/>
        <v>4</v>
      </c>
      <c r="G15" s="256">
        <v>0</v>
      </c>
      <c r="H15" s="256">
        <v>0</v>
      </c>
      <c r="I15" s="256">
        <v>2</v>
      </c>
      <c r="J15" s="256">
        <v>1</v>
      </c>
      <c r="K15" s="256">
        <v>6</v>
      </c>
      <c r="L15" s="256">
        <v>3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 x14ac:dyDescent="0.3">
      <c r="A16" s="261"/>
      <c r="B16" s="372"/>
      <c r="C16" s="373"/>
      <c r="D16" s="262" t="s">
        <v>22</v>
      </c>
      <c r="E16" s="255">
        <f t="shared" si="2"/>
        <v>8</v>
      </c>
      <c r="F16" s="255">
        <f t="shared" si="2"/>
        <v>0</v>
      </c>
      <c r="G16" s="263">
        <v>0</v>
      </c>
      <c r="H16" s="263">
        <v>0</v>
      </c>
      <c r="I16" s="263">
        <v>2</v>
      </c>
      <c r="J16" s="263">
        <v>0</v>
      </c>
      <c r="K16" s="263">
        <v>6</v>
      </c>
      <c r="L16" s="263">
        <v>0</v>
      </c>
      <c r="M16" s="257"/>
      <c r="N16" s="264"/>
      <c r="O16" s="265">
        <v>0</v>
      </c>
      <c r="P16" s="266"/>
      <c r="Q16" s="267">
        <f>E16</f>
        <v>8</v>
      </c>
      <c r="R16" s="228"/>
      <c r="S16" s="230"/>
    </row>
    <row r="17" spans="1:19" ht="16.5" thickBot="1" x14ac:dyDescent="0.3">
      <c r="A17" s="227"/>
      <c r="B17" s="378" t="s">
        <v>24</v>
      </c>
      <c r="C17" s="379" t="s">
        <v>25</v>
      </c>
      <c r="D17" s="262" t="s">
        <v>21</v>
      </c>
      <c r="E17" s="255">
        <f t="shared" si="2"/>
        <v>32</v>
      </c>
      <c r="F17" s="255">
        <f t="shared" si="2"/>
        <v>86</v>
      </c>
      <c r="G17" s="263">
        <v>1</v>
      </c>
      <c r="H17" s="263">
        <v>1</v>
      </c>
      <c r="I17" s="263">
        <v>17</v>
      </c>
      <c r="J17" s="263">
        <v>32</v>
      </c>
      <c r="K17" s="263">
        <v>14</v>
      </c>
      <c r="L17" s="263">
        <v>53</v>
      </c>
      <c r="M17" s="257">
        <v>0</v>
      </c>
      <c r="N17" s="264">
        <v>0</v>
      </c>
      <c r="O17" s="259">
        <v>2</v>
      </c>
      <c r="P17" s="260">
        <v>0</v>
      </c>
      <c r="Q17" s="253"/>
      <c r="R17" s="228"/>
      <c r="S17" s="230"/>
    </row>
    <row r="18" spans="1:19" ht="21.75" customHeight="1" thickBot="1" x14ac:dyDescent="0.3">
      <c r="A18" s="261"/>
      <c r="B18" s="378"/>
      <c r="C18" s="379"/>
      <c r="D18" s="262" t="s">
        <v>22</v>
      </c>
      <c r="E18" s="255">
        <f t="shared" si="2"/>
        <v>31</v>
      </c>
      <c r="F18" s="255">
        <f t="shared" si="2"/>
        <v>344</v>
      </c>
      <c r="G18" s="263">
        <v>1</v>
      </c>
      <c r="H18" s="263">
        <v>4</v>
      </c>
      <c r="I18" s="263">
        <v>17</v>
      </c>
      <c r="J18" s="263">
        <v>128</v>
      </c>
      <c r="K18" s="263">
        <v>13</v>
      </c>
      <c r="L18" s="263">
        <v>212</v>
      </c>
      <c r="M18" s="257">
        <v>0</v>
      </c>
      <c r="N18" s="264">
        <v>0</v>
      </c>
      <c r="O18" s="265"/>
      <c r="P18" s="266"/>
      <c r="Q18" s="267">
        <f>((E17*1)+(F17*4))/13</f>
        <v>28.923076923076923</v>
      </c>
      <c r="R18" s="228"/>
      <c r="S18" s="230"/>
    </row>
    <row r="19" spans="1:19" ht="16.5" thickBot="1" x14ac:dyDescent="0.3">
      <c r="A19" s="227"/>
      <c r="B19" s="378"/>
      <c r="C19" s="373" t="s">
        <v>26</v>
      </c>
      <c r="D19" s="262" t="s">
        <v>21</v>
      </c>
      <c r="E19" s="255">
        <f t="shared" si="2"/>
        <v>74</v>
      </c>
      <c r="F19" s="255">
        <f t="shared" si="2"/>
        <v>183</v>
      </c>
      <c r="G19" s="263">
        <v>0</v>
      </c>
      <c r="H19" s="263">
        <v>2</v>
      </c>
      <c r="I19" s="263">
        <v>42</v>
      </c>
      <c r="J19" s="263">
        <v>67</v>
      </c>
      <c r="K19" s="263">
        <v>32</v>
      </c>
      <c r="L19" s="263">
        <v>114</v>
      </c>
      <c r="M19" s="257">
        <v>0</v>
      </c>
      <c r="N19" s="264">
        <v>0</v>
      </c>
      <c r="O19" s="259">
        <v>4</v>
      </c>
      <c r="P19" s="260">
        <v>0</v>
      </c>
      <c r="Q19" s="253"/>
      <c r="R19" s="228"/>
      <c r="S19" s="230"/>
    </row>
    <row r="20" spans="1:19" ht="29.25" customHeight="1" thickBot="1" x14ac:dyDescent="0.3">
      <c r="A20" s="261"/>
      <c r="B20" s="378"/>
      <c r="C20" s="373"/>
      <c r="D20" s="262" t="s">
        <v>22</v>
      </c>
      <c r="E20" s="255">
        <f t="shared" si="2"/>
        <v>73</v>
      </c>
      <c r="F20" s="255">
        <f t="shared" si="2"/>
        <v>183</v>
      </c>
      <c r="G20" s="263">
        <v>0</v>
      </c>
      <c r="H20" s="263">
        <v>2</v>
      </c>
      <c r="I20" s="263">
        <v>41</v>
      </c>
      <c r="J20" s="263">
        <v>67</v>
      </c>
      <c r="K20" s="263">
        <v>32</v>
      </c>
      <c r="L20" s="263">
        <v>114</v>
      </c>
      <c r="M20" s="257">
        <v>0</v>
      </c>
      <c r="N20" s="264">
        <v>0</v>
      </c>
      <c r="O20" s="265"/>
      <c r="P20" s="266"/>
      <c r="Q20" s="267">
        <f>(E19+F19)/12</f>
        <v>21.416666666666668</v>
      </c>
      <c r="R20" s="228"/>
      <c r="S20" s="230"/>
    </row>
    <row r="21" spans="1:19" ht="16.5" thickBot="1" x14ac:dyDescent="0.3">
      <c r="A21" s="227"/>
      <c r="B21" s="378"/>
      <c r="C21" s="373" t="s">
        <v>27</v>
      </c>
      <c r="D21" s="262" t="s">
        <v>21</v>
      </c>
      <c r="E21" s="255">
        <f t="shared" si="2"/>
        <v>63</v>
      </c>
      <c r="F21" s="255">
        <f t="shared" si="2"/>
        <v>229</v>
      </c>
      <c r="G21" s="263">
        <v>2</v>
      </c>
      <c r="H21" s="263">
        <v>1</v>
      </c>
      <c r="I21" s="263">
        <v>30</v>
      </c>
      <c r="J21" s="263">
        <v>83</v>
      </c>
      <c r="K21" s="263">
        <v>31</v>
      </c>
      <c r="L21" s="263">
        <v>145</v>
      </c>
      <c r="M21" s="257">
        <v>0</v>
      </c>
      <c r="N21" s="264">
        <v>0</v>
      </c>
      <c r="O21" s="259">
        <v>1</v>
      </c>
      <c r="P21" s="260">
        <v>0</v>
      </c>
      <c r="Q21" s="253"/>
      <c r="R21" s="228"/>
      <c r="S21" s="230"/>
    </row>
    <row r="22" spans="1:19" ht="27.75" customHeight="1" thickBot="1" x14ac:dyDescent="0.3">
      <c r="A22" s="261"/>
      <c r="B22" s="378"/>
      <c r="C22" s="373"/>
      <c r="D22" s="262" t="s">
        <v>22</v>
      </c>
      <c r="E22" s="255">
        <f t="shared" si="2"/>
        <v>62</v>
      </c>
      <c r="F22" s="255">
        <f t="shared" si="2"/>
        <v>228</v>
      </c>
      <c r="G22" s="263">
        <v>2</v>
      </c>
      <c r="H22" s="263">
        <v>1</v>
      </c>
      <c r="I22" s="263">
        <v>29</v>
      </c>
      <c r="J22" s="263">
        <v>83</v>
      </c>
      <c r="K22" s="263">
        <v>31</v>
      </c>
      <c r="L22" s="263">
        <v>144</v>
      </c>
      <c r="M22" s="257"/>
      <c r="N22" s="264"/>
      <c r="O22" s="265"/>
      <c r="P22" s="266"/>
      <c r="Q22" s="267">
        <f>(E21+F21)/4</f>
        <v>73</v>
      </c>
      <c r="R22" s="228"/>
      <c r="S22" s="230"/>
    </row>
    <row r="23" spans="1:19" ht="16.5" thickBot="1" x14ac:dyDescent="0.3">
      <c r="A23" s="227"/>
      <c r="B23" s="378"/>
      <c r="C23" s="373" t="s">
        <v>28</v>
      </c>
      <c r="D23" s="262" t="s">
        <v>21</v>
      </c>
      <c r="E23" s="255">
        <f t="shared" si="2"/>
        <v>6</v>
      </c>
      <c r="F23" s="255">
        <f t="shared" si="2"/>
        <v>8</v>
      </c>
      <c r="G23" s="263">
        <v>0</v>
      </c>
      <c r="H23" s="263">
        <v>0</v>
      </c>
      <c r="I23" s="263">
        <v>3</v>
      </c>
      <c r="J23" s="263">
        <v>2</v>
      </c>
      <c r="K23" s="263">
        <v>3</v>
      </c>
      <c r="L23" s="263">
        <v>6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 x14ac:dyDescent="0.3">
      <c r="A24" s="261"/>
      <c r="B24" s="378"/>
      <c r="C24" s="373"/>
      <c r="D24" s="262" t="s">
        <v>22</v>
      </c>
      <c r="E24" s="255">
        <f t="shared" si="2"/>
        <v>6</v>
      </c>
      <c r="F24" s="255">
        <f t="shared" si="2"/>
        <v>0</v>
      </c>
      <c r="G24" s="263">
        <v>0</v>
      </c>
      <c r="H24" s="263">
        <v>0</v>
      </c>
      <c r="I24" s="263">
        <v>3</v>
      </c>
      <c r="J24" s="263">
        <v>0</v>
      </c>
      <c r="K24" s="263">
        <v>3</v>
      </c>
      <c r="L24" s="263">
        <v>0</v>
      </c>
      <c r="M24" s="268"/>
      <c r="N24" s="269"/>
      <c r="O24" s="252"/>
      <c r="P24" s="253"/>
      <c r="Q24" s="267">
        <f>E24</f>
        <v>6</v>
      </c>
      <c r="R24" s="228"/>
      <c r="S24" s="230"/>
    </row>
    <row r="25" spans="1:19" ht="16.5" thickBot="1" x14ac:dyDescent="0.3">
      <c r="A25" s="227"/>
      <c r="B25" s="378" t="s">
        <v>29</v>
      </c>
      <c r="C25" s="373" t="s">
        <v>30</v>
      </c>
      <c r="D25" s="262" t="s">
        <v>21</v>
      </c>
      <c r="E25" s="255">
        <f t="shared" si="2"/>
        <v>64</v>
      </c>
      <c r="F25" s="255">
        <f t="shared" si="2"/>
        <v>137</v>
      </c>
      <c r="G25" s="263">
        <v>3</v>
      </c>
      <c r="H25" s="263">
        <v>0</v>
      </c>
      <c r="I25" s="263">
        <v>29</v>
      </c>
      <c r="J25" s="263">
        <v>42</v>
      </c>
      <c r="K25" s="263">
        <v>32</v>
      </c>
      <c r="L25" s="270">
        <v>94</v>
      </c>
      <c r="M25" s="271">
        <v>0</v>
      </c>
      <c r="N25" s="272">
        <v>1</v>
      </c>
      <c r="O25" s="259">
        <v>7</v>
      </c>
      <c r="P25" s="260">
        <v>0</v>
      </c>
      <c r="Q25" s="253"/>
      <c r="R25" s="228"/>
      <c r="S25" s="230"/>
    </row>
    <row r="26" spans="1:19" ht="15.75" thickBot="1" x14ac:dyDescent="0.3">
      <c r="A26" s="261"/>
      <c r="B26" s="378"/>
      <c r="C26" s="373"/>
      <c r="D26" s="262" t="s">
        <v>22</v>
      </c>
      <c r="E26" s="255">
        <f t="shared" si="2"/>
        <v>640</v>
      </c>
      <c r="F26" s="255">
        <f t="shared" si="2"/>
        <v>4080</v>
      </c>
      <c r="G26" s="263">
        <v>30</v>
      </c>
      <c r="H26" s="263">
        <v>0</v>
      </c>
      <c r="I26" s="263">
        <v>290</v>
      </c>
      <c r="J26" s="263">
        <v>1230</v>
      </c>
      <c r="K26" s="263">
        <v>320</v>
      </c>
      <c r="L26" s="270">
        <v>2820</v>
      </c>
      <c r="M26" s="263">
        <v>0</v>
      </c>
      <c r="N26" s="273">
        <v>30</v>
      </c>
      <c r="O26" s="252"/>
      <c r="P26" s="253"/>
      <c r="Q26" s="267">
        <f>((E25*10)+(F25*30))/100</f>
        <v>47.5</v>
      </c>
      <c r="R26" s="236"/>
      <c r="S26" s="230"/>
    </row>
    <row r="27" spans="1:19" ht="16.5" thickBot="1" x14ac:dyDescent="0.3">
      <c r="A27" s="227"/>
      <c r="B27" s="378"/>
      <c r="C27" s="373" t="s">
        <v>31</v>
      </c>
      <c r="D27" s="262" t="s">
        <v>21</v>
      </c>
      <c r="E27" s="255">
        <f t="shared" si="2"/>
        <v>3</v>
      </c>
      <c r="F27" s="255">
        <f t="shared" si="2"/>
        <v>4</v>
      </c>
      <c r="G27" s="263">
        <v>0</v>
      </c>
      <c r="H27" s="263">
        <v>0</v>
      </c>
      <c r="I27" s="263">
        <v>0</v>
      </c>
      <c r="J27" s="263">
        <v>1</v>
      </c>
      <c r="K27" s="263">
        <v>3</v>
      </c>
      <c r="L27" s="270">
        <v>3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 x14ac:dyDescent="0.3">
      <c r="A28" s="261"/>
      <c r="B28" s="378"/>
      <c r="C28" s="373"/>
      <c r="D28" s="262" t="s">
        <v>22</v>
      </c>
      <c r="E28" s="255">
        <f t="shared" si="2"/>
        <v>30</v>
      </c>
      <c r="F28" s="255">
        <f t="shared" si="2"/>
        <v>120</v>
      </c>
      <c r="G28" s="263">
        <v>0</v>
      </c>
      <c r="H28" s="263">
        <v>0</v>
      </c>
      <c r="I28" s="263">
        <v>0</v>
      </c>
      <c r="J28" s="263">
        <v>30</v>
      </c>
      <c r="K28" s="263">
        <v>30</v>
      </c>
      <c r="L28" s="270">
        <v>90</v>
      </c>
      <c r="M28" s="270">
        <v>0</v>
      </c>
      <c r="N28" s="270">
        <v>0</v>
      </c>
      <c r="O28" s="274"/>
      <c r="P28" s="253"/>
      <c r="Q28" s="267">
        <f>((E27*10)+(F27*30))/100</f>
        <v>1.5</v>
      </c>
      <c r="R28" s="228"/>
      <c r="S28" s="230"/>
    </row>
    <row r="29" spans="1:19" ht="15.75" thickBot="1" x14ac:dyDescent="0.3">
      <c r="A29" s="227"/>
      <c r="B29" s="372" t="s">
        <v>32</v>
      </c>
      <c r="C29" s="373"/>
      <c r="D29" s="262" t="s">
        <v>21</v>
      </c>
      <c r="E29" s="255">
        <f t="shared" si="2"/>
        <v>0</v>
      </c>
      <c r="F29" s="255">
        <f t="shared" si="2"/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 x14ac:dyDescent="0.3">
      <c r="A30" s="227"/>
      <c r="B30" s="372" t="s">
        <v>33</v>
      </c>
      <c r="C30" s="373"/>
      <c r="D30" s="262" t="s">
        <v>21</v>
      </c>
      <c r="E30" s="255">
        <f t="shared" si="2"/>
        <v>0</v>
      </c>
      <c r="F30" s="255">
        <f t="shared" si="2"/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 x14ac:dyDescent="0.3">
      <c r="A31" s="227"/>
      <c r="B31" s="372" t="s">
        <v>34</v>
      </c>
      <c r="C31" s="373"/>
      <c r="D31" s="262" t="s">
        <v>21</v>
      </c>
      <c r="E31" s="255">
        <f t="shared" si="2"/>
        <v>1</v>
      </c>
      <c r="F31" s="255">
        <f t="shared" si="2"/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1</v>
      </c>
      <c r="L31" s="270">
        <v>0</v>
      </c>
      <c r="M31" s="278"/>
      <c r="N31" s="264"/>
      <c r="O31" s="259">
        <v>0</v>
      </c>
      <c r="P31" s="260">
        <v>0</v>
      </c>
      <c r="Q31" s="267">
        <f>F31</f>
        <v>0</v>
      </c>
      <c r="R31" s="228"/>
      <c r="S31" s="230"/>
    </row>
    <row r="32" spans="1:19" ht="15.75" thickBot="1" x14ac:dyDescent="0.3">
      <c r="A32" s="227"/>
      <c r="B32" s="372" t="s">
        <v>35</v>
      </c>
      <c r="C32" s="279" t="s">
        <v>36</v>
      </c>
      <c r="D32" s="262" t="s">
        <v>21</v>
      </c>
      <c r="E32" s="255">
        <f t="shared" si="2"/>
        <v>0</v>
      </c>
      <c r="F32" s="255">
        <f t="shared" si="2"/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f>(E32+F32+E33+F33+E34+F34)/6</f>
        <v>0</v>
      </c>
      <c r="R32" s="280"/>
      <c r="S32" s="230"/>
    </row>
    <row r="33" spans="1:19" ht="16.5" thickBot="1" x14ac:dyDescent="0.3">
      <c r="A33" s="227"/>
      <c r="B33" s="372"/>
      <c r="C33" s="279" t="s">
        <v>37</v>
      </c>
      <c r="D33" s="262" t="s">
        <v>21</v>
      </c>
      <c r="E33" s="255">
        <f t="shared" si="2"/>
        <v>0</v>
      </c>
      <c r="F33" s="255">
        <f t="shared" si="2"/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 x14ac:dyDescent="0.3">
      <c r="A34" s="227"/>
      <c r="B34" s="380"/>
      <c r="C34" s="281" t="s">
        <v>38</v>
      </c>
      <c r="D34" s="250" t="s">
        <v>21</v>
      </c>
      <c r="E34" s="255">
        <f t="shared" si="2"/>
        <v>0</v>
      </c>
      <c r="F34" s="255">
        <f t="shared" si="2"/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 x14ac:dyDescent="0.3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 x14ac:dyDescent="0.25">
      <c r="A36" s="227"/>
      <c r="B36" s="228"/>
      <c r="C36" s="228"/>
      <c r="D36" s="381" t="s">
        <v>39</v>
      </c>
      <c r="E36" s="382"/>
      <c r="F36" s="381" t="s">
        <v>40</v>
      </c>
      <c r="G36" s="365"/>
      <c r="H36" s="382" t="s">
        <v>41</v>
      </c>
      <c r="I36" s="382"/>
      <c r="J36" s="365"/>
      <c r="K36" s="228"/>
      <c r="L36" s="228"/>
      <c r="M36" s="385" t="s">
        <v>42</v>
      </c>
      <c r="N36" s="386"/>
      <c r="O36" s="288" t="s">
        <v>43</v>
      </c>
      <c r="P36" s="228"/>
      <c r="Q36" s="228"/>
      <c r="R36" s="228"/>
      <c r="S36" s="230"/>
    </row>
    <row r="37" spans="1:19" ht="16.5" thickBot="1" x14ac:dyDescent="0.3">
      <c r="A37" s="227"/>
      <c r="B37" s="228"/>
      <c r="C37" s="228"/>
      <c r="D37" s="383"/>
      <c r="E37" s="384"/>
      <c r="F37" s="383"/>
      <c r="G37" s="367"/>
      <c r="H37" s="384"/>
      <c r="I37" s="384"/>
      <c r="J37" s="367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 x14ac:dyDescent="0.3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5</v>
      </c>
      <c r="P38" s="228"/>
      <c r="Q38" s="228"/>
      <c r="R38" s="228"/>
      <c r="S38" s="230"/>
    </row>
    <row r="39" spans="1:19" ht="16.5" thickBot="1" x14ac:dyDescent="0.3">
      <c r="A39" s="227"/>
      <c r="B39" s="228"/>
      <c r="C39" s="228"/>
      <c r="D39" s="298">
        <v>14</v>
      </c>
      <c r="E39" s="299">
        <v>14</v>
      </c>
      <c r="F39" s="299">
        <v>0</v>
      </c>
      <c r="G39" s="300">
        <v>0</v>
      </c>
      <c r="H39" s="301">
        <v>7</v>
      </c>
      <c r="I39" s="302">
        <v>1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 x14ac:dyDescent="0.3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 x14ac:dyDescent="0.3">
      <c r="A41" s="227"/>
      <c r="B41" s="389" t="s">
        <v>50</v>
      </c>
      <c r="C41" s="390"/>
      <c r="D41" s="393" t="s">
        <v>51</v>
      </c>
      <c r="E41" s="394"/>
      <c r="F41" s="395" t="s">
        <v>52</v>
      </c>
      <c r="G41" s="396"/>
      <c r="H41" s="394" t="s">
        <v>53</v>
      </c>
      <c r="I41" s="394"/>
      <c r="J41" s="393" t="s">
        <v>54</v>
      </c>
      <c r="K41" s="397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 x14ac:dyDescent="0.3">
      <c r="A42" s="227"/>
      <c r="B42" s="391"/>
      <c r="C42" s="392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08" t="s">
        <v>57</v>
      </c>
      <c r="P42" s="408"/>
      <c r="Q42" s="311">
        <f>SUM(Q43:Q44)</f>
        <v>8</v>
      </c>
      <c r="R42" s="228"/>
      <c r="S42" s="230"/>
    </row>
    <row r="43" spans="1:19" ht="16.5" thickBot="1" x14ac:dyDescent="0.3">
      <c r="A43" s="227"/>
      <c r="B43" s="387" t="s">
        <v>58</v>
      </c>
      <c r="C43" s="388"/>
      <c r="D43" s="312">
        <v>0</v>
      </c>
      <c r="E43" s="256">
        <v>0</v>
      </c>
      <c r="F43" s="256">
        <v>3</v>
      </c>
      <c r="G43" s="256">
        <v>0</v>
      </c>
      <c r="H43" s="256">
        <v>3</v>
      </c>
      <c r="I43" s="313">
        <v>1</v>
      </c>
      <c r="J43" s="314">
        <f>D43+F43+H43</f>
        <v>6</v>
      </c>
      <c r="K43" s="314">
        <f>E43+G43+I43</f>
        <v>1</v>
      </c>
      <c r="L43" s="310"/>
      <c r="M43" s="228"/>
      <c r="N43" s="229"/>
      <c r="O43" s="409" t="s">
        <v>59</v>
      </c>
      <c r="P43" s="409"/>
      <c r="Q43" s="315">
        <v>2</v>
      </c>
      <c r="R43" s="229"/>
      <c r="S43" s="230"/>
    </row>
    <row r="44" spans="1:19" ht="16.5" thickBot="1" x14ac:dyDescent="0.3">
      <c r="A44" s="227"/>
      <c r="B44" s="399" t="s">
        <v>60</v>
      </c>
      <c r="C44" s="400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f>D44+F44+H44</f>
        <v>0</v>
      </c>
      <c r="K44" s="314">
        <f>E44+G44+I44</f>
        <v>0</v>
      </c>
      <c r="L44" s="310"/>
      <c r="M44" s="228"/>
      <c r="N44" s="229"/>
      <c r="O44" s="409" t="s">
        <v>61</v>
      </c>
      <c r="P44" s="409"/>
      <c r="Q44" s="315">
        <v>6</v>
      </c>
      <c r="R44" s="229"/>
      <c r="S44" s="230"/>
    </row>
    <row r="45" spans="1:19" ht="16.5" thickBot="1" x14ac:dyDescent="0.3">
      <c r="A45" s="227"/>
      <c r="B45" s="401" t="s">
        <v>11</v>
      </c>
      <c r="C45" s="402"/>
      <c r="D45" s="320">
        <f>D43</f>
        <v>0</v>
      </c>
      <c r="E45" s="320">
        <f>E43</f>
        <v>0</v>
      </c>
      <c r="F45" s="321">
        <f t="shared" ref="F45:K45" si="3">F43+F44</f>
        <v>3</v>
      </c>
      <c r="G45" s="321">
        <f t="shared" si="3"/>
        <v>0</v>
      </c>
      <c r="H45" s="321">
        <f t="shared" si="3"/>
        <v>3</v>
      </c>
      <c r="I45" s="321">
        <f t="shared" si="3"/>
        <v>1</v>
      </c>
      <c r="J45" s="321">
        <f t="shared" si="3"/>
        <v>6</v>
      </c>
      <c r="K45" s="321">
        <f t="shared" si="3"/>
        <v>1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 x14ac:dyDescent="0.3">
      <c r="A46" s="227"/>
      <c r="B46" s="387" t="s">
        <v>62</v>
      </c>
      <c r="C46" s="388"/>
      <c r="D46" s="229">
        <v>0</v>
      </c>
      <c r="E46" s="271">
        <v>0</v>
      </c>
      <c r="F46" s="271">
        <v>2</v>
      </c>
      <c r="G46" s="271">
        <v>0</v>
      </c>
      <c r="H46" s="271">
        <v>1</v>
      </c>
      <c r="I46" s="322">
        <v>1</v>
      </c>
      <c r="J46" s="314">
        <f>D46+F46+H46</f>
        <v>3</v>
      </c>
      <c r="K46" s="314">
        <f>E46+G46+I46</f>
        <v>1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 x14ac:dyDescent="0.3">
      <c r="A47" s="227"/>
      <c r="B47" s="403" t="s">
        <v>63</v>
      </c>
      <c r="C47" s="404"/>
      <c r="D47" s="323">
        <v>0</v>
      </c>
      <c r="E47" s="324">
        <v>0</v>
      </c>
      <c r="F47" s="282">
        <v>0</v>
      </c>
      <c r="G47" s="282">
        <v>0</v>
      </c>
      <c r="H47" s="282">
        <v>0</v>
      </c>
      <c r="I47" s="283">
        <v>0</v>
      </c>
      <c r="J47" s="314">
        <f>D47+F47+H47</f>
        <v>0</v>
      </c>
      <c r="K47" s="314">
        <f>E47+G47+I47</f>
        <v>0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 x14ac:dyDescent="0.3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 x14ac:dyDescent="0.3">
      <c r="A49" s="227"/>
      <c r="B49" s="405" t="s">
        <v>65</v>
      </c>
      <c r="C49" s="406"/>
      <c r="D49" s="406"/>
      <c r="E49" s="406"/>
      <c r="F49" s="406"/>
      <c r="G49" s="407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 x14ac:dyDescent="0.3">
      <c r="A50" s="227"/>
      <c r="B50" s="410" t="s">
        <v>66</v>
      </c>
      <c r="C50" s="411"/>
      <c r="D50" s="411"/>
      <c r="E50" s="411"/>
      <c r="F50" s="411"/>
      <c r="G50" s="412"/>
      <c r="H50" s="328">
        <v>4</v>
      </c>
      <c r="I50" s="228"/>
      <c r="J50" s="413" t="s">
        <v>67</v>
      </c>
      <c r="K50" s="413"/>
      <c r="L50" s="413"/>
      <c r="M50" s="413"/>
      <c r="N50" s="329" t="s">
        <v>43</v>
      </c>
      <c r="O50" s="228"/>
      <c r="P50" s="228"/>
      <c r="Q50" s="228"/>
      <c r="R50" s="228"/>
      <c r="S50" s="230"/>
    </row>
    <row r="51" spans="1:19" ht="16.5" thickBot="1" x14ac:dyDescent="0.3">
      <c r="A51" s="227"/>
      <c r="B51" s="337" t="s">
        <v>68</v>
      </c>
      <c r="C51" s="338"/>
      <c r="D51" s="338"/>
      <c r="E51" s="338"/>
      <c r="F51" s="338"/>
      <c r="G51" s="339"/>
      <c r="H51" s="328">
        <v>4</v>
      </c>
      <c r="I51" s="228"/>
      <c r="J51" s="398" t="s">
        <v>69</v>
      </c>
      <c r="K51" s="398"/>
      <c r="L51" s="398"/>
      <c r="M51" s="398"/>
      <c r="N51" s="330">
        <v>152</v>
      </c>
      <c r="O51" s="228"/>
      <c r="P51" s="228"/>
      <c r="Q51" s="228"/>
      <c r="R51" s="228"/>
      <c r="S51" s="230"/>
    </row>
    <row r="52" spans="1:19" ht="16.5" thickBot="1" x14ac:dyDescent="0.3">
      <c r="A52" s="227"/>
      <c r="B52" s="337" t="s">
        <v>70</v>
      </c>
      <c r="C52" s="338"/>
      <c r="D52" s="338"/>
      <c r="E52" s="338"/>
      <c r="F52" s="338"/>
      <c r="G52" s="339"/>
      <c r="H52" s="328">
        <v>4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 x14ac:dyDescent="0.25">
      <c r="A53" s="227"/>
      <c r="B53" s="337" t="s">
        <v>71</v>
      </c>
      <c r="C53" s="338"/>
      <c r="D53" s="338"/>
      <c r="E53" s="338"/>
      <c r="F53" s="338"/>
      <c r="G53" s="339"/>
      <c r="H53" s="260">
        <v>0</v>
      </c>
      <c r="I53" s="228"/>
      <c r="J53" s="228"/>
      <c r="K53" s="340" t="s">
        <v>72</v>
      </c>
      <c r="L53" s="340"/>
      <c r="M53" s="340"/>
      <c r="N53" s="247"/>
      <c r="O53" s="228"/>
      <c r="P53" s="228"/>
      <c r="Q53" s="228"/>
      <c r="R53" s="228"/>
      <c r="S53" s="230"/>
    </row>
    <row r="54" spans="1:19" ht="16.5" thickBot="1" x14ac:dyDescent="0.3">
      <c r="A54" s="227"/>
      <c r="B54" s="337" t="s">
        <v>73</v>
      </c>
      <c r="C54" s="338"/>
      <c r="D54" s="338"/>
      <c r="E54" s="338"/>
      <c r="F54" s="338"/>
      <c r="G54" s="339"/>
      <c r="H54" s="260"/>
      <c r="I54" s="228"/>
      <c r="J54" s="228"/>
      <c r="K54" s="341" t="s">
        <v>74</v>
      </c>
      <c r="L54" s="341"/>
      <c r="M54" s="341"/>
      <c r="N54" s="331"/>
      <c r="O54" s="228"/>
      <c r="P54" s="228"/>
      <c r="Q54" s="228"/>
      <c r="R54" s="228"/>
      <c r="S54" s="230"/>
    </row>
    <row r="55" spans="1:19" ht="16.5" thickBot="1" x14ac:dyDescent="0.3">
      <c r="A55" s="227"/>
      <c r="B55" s="342" t="s">
        <v>75</v>
      </c>
      <c r="C55" s="343"/>
      <c r="D55" s="343"/>
      <c r="E55" s="343"/>
      <c r="F55" s="343"/>
      <c r="G55" s="34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 x14ac:dyDescent="0.3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K53:M53"/>
    <mergeCell ref="B54:G54"/>
    <mergeCell ref="K54:M54"/>
    <mergeCell ref="B55:G55"/>
    <mergeCell ref="B46:C46"/>
    <mergeCell ref="B47:C47"/>
    <mergeCell ref="B49:G49"/>
    <mergeCell ref="B50:G50"/>
    <mergeCell ref="B52:G52"/>
    <mergeCell ref="B53:G53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F36:G37"/>
    <mergeCell ref="B29:C29"/>
    <mergeCell ref="B30:C30"/>
    <mergeCell ref="B31:C31"/>
    <mergeCell ref="B32:B34"/>
    <mergeCell ref="D36:E37"/>
    <mergeCell ref="B25:B28"/>
    <mergeCell ref="C25:C26"/>
    <mergeCell ref="C27:C28"/>
    <mergeCell ref="M10:N11"/>
    <mergeCell ref="O10:O12"/>
    <mergeCell ref="B17:B24"/>
    <mergeCell ref="C17:C18"/>
    <mergeCell ref="C19:C20"/>
    <mergeCell ref="C21:C22"/>
    <mergeCell ref="C23:C24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tabSelected="1" workbookViewId="0">
      <selection activeCell="E8" sqref="E8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 x14ac:dyDescent="0.25">
      <c r="A2" s="345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18.75" x14ac:dyDescent="0.25">
      <c r="A3" s="348" t="s">
        <v>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ht="15.75" x14ac:dyDescent="0.2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368" t="s">
        <v>2</v>
      </c>
      <c r="Q4" s="369"/>
      <c r="R4" s="228"/>
      <c r="S4" s="230"/>
    </row>
    <row r="5" spans="1:19" ht="26.25" x14ac:dyDescent="0.25">
      <c r="A5" s="351" t="s">
        <v>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3"/>
    </row>
    <row r="6" spans="1:19" ht="15.75" x14ac:dyDescent="0.2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 x14ac:dyDescent="0.25">
      <c r="A7" s="227"/>
      <c r="B7" s="231"/>
      <c r="C7" s="231"/>
      <c r="D7" s="232" t="s">
        <v>4</v>
      </c>
      <c r="E7" s="233"/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/>
      <c r="Q7" s="235" t="s">
        <v>6</v>
      </c>
      <c r="R7" s="228"/>
      <c r="S7" s="230"/>
    </row>
    <row r="8" spans="1:19" ht="15" x14ac:dyDescent="0.25">
      <c r="A8" s="227"/>
      <c r="B8" s="236"/>
      <c r="C8" s="237"/>
      <c r="D8" s="238" t="s">
        <v>7</v>
      </c>
      <c r="E8" s="232"/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/>
      <c r="Q8" s="236"/>
      <c r="R8" s="236"/>
      <c r="S8" s="240"/>
    </row>
    <row r="9" spans="1:19" ht="15.75" thickBot="1" x14ac:dyDescent="0.3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 x14ac:dyDescent="0.25">
      <c r="A10" s="227"/>
      <c r="B10" s="354" t="s">
        <v>9</v>
      </c>
      <c r="C10" s="355"/>
      <c r="D10" s="355" t="s">
        <v>10</v>
      </c>
      <c r="E10" s="355" t="s">
        <v>11</v>
      </c>
      <c r="F10" s="355"/>
      <c r="G10" s="355" t="s">
        <v>12</v>
      </c>
      <c r="H10" s="355"/>
      <c r="I10" s="355" t="s">
        <v>13</v>
      </c>
      <c r="J10" s="355"/>
      <c r="K10" s="355" t="s">
        <v>14</v>
      </c>
      <c r="L10" s="355"/>
      <c r="M10" s="355" t="s">
        <v>15</v>
      </c>
      <c r="N10" s="360"/>
      <c r="O10" s="362" t="s">
        <v>16</v>
      </c>
      <c r="P10" s="365" t="s">
        <v>17</v>
      </c>
      <c r="Q10" s="365" t="s">
        <v>18</v>
      </c>
      <c r="R10" s="228"/>
      <c r="S10" s="230"/>
    </row>
    <row r="11" spans="1:19" ht="15.75" x14ac:dyDescent="0.25">
      <c r="A11" s="227"/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61"/>
      <c r="O11" s="363"/>
      <c r="P11" s="366"/>
      <c r="Q11" s="366"/>
      <c r="R11" s="228"/>
      <c r="S11" s="230"/>
    </row>
    <row r="12" spans="1:19" ht="30.75" thickBot="1" x14ac:dyDescent="0.3">
      <c r="A12" s="227"/>
      <c r="B12" s="358"/>
      <c r="C12" s="359"/>
      <c r="D12" s="359"/>
      <c r="E12" s="242" t="s">
        <v>19</v>
      </c>
      <c r="F12" s="336" t="s">
        <v>20</v>
      </c>
      <c r="G12" s="242" t="s">
        <v>19</v>
      </c>
      <c r="H12" s="336" t="s">
        <v>20</v>
      </c>
      <c r="I12" s="242" t="s">
        <v>19</v>
      </c>
      <c r="J12" s="336" t="s">
        <v>20</v>
      </c>
      <c r="K12" s="242" t="s">
        <v>19</v>
      </c>
      <c r="L12" s="336" t="s">
        <v>20</v>
      </c>
      <c r="M12" s="242" t="s">
        <v>19</v>
      </c>
      <c r="N12" s="243" t="s">
        <v>20</v>
      </c>
      <c r="O12" s="364"/>
      <c r="P12" s="367"/>
      <c r="Q12" s="367"/>
      <c r="R12" s="228"/>
      <c r="S12" s="230"/>
    </row>
    <row r="13" spans="1:19" ht="16.5" thickBot="1" x14ac:dyDescent="0.3">
      <c r="A13" s="227"/>
      <c r="B13" s="374" t="s">
        <v>11</v>
      </c>
      <c r="C13" s="375"/>
      <c r="D13" s="244" t="s">
        <v>21</v>
      </c>
      <c r="E13" s="245">
        <f t="shared" ref="E13:O13" si="0">SUM(E15,E17,E19,E21,E23,E25,E27,E29,E30,E31,E32,E33,E34)</f>
        <v>81</v>
      </c>
      <c r="F13" s="245">
        <f t="shared" si="0"/>
        <v>231</v>
      </c>
      <c r="G13" s="246">
        <f t="shared" si="0"/>
        <v>2</v>
      </c>
      <c r="H13" s="246">
        <f t="shared" si="0"/>
        <v>2</v>
      </c>
      <c r="I13" s="246">
        <f t="shared" si="0"/>
        <v>33</v>
      </c>
      <c r="J13" s="246">
        <f t="shared" si="0"/>
        <v>85</v>
      </c>
      <c r="K13" s="246">
        <f t="shared" si="0"/>
        <v>46</v>
      </c>
      <c r="L13" s="246">
        <f t="shared" si="0"/>
        <v>144</v>
      </c>
      <c r="M13" s="246">
        <f t="shared" si="0"/>
        <v>0</v>
      </c>
      <c r="N13" s="246">
        <f t="shared" si="0"/>
        <v>0</v>
      </c>
      <c r="O13" s="247">
        <f t="shared" si="0"/>
        <v>0</v>
      </c>
      <c r="P13" s="248">
        <f>(P15+P17+P19+P21+P23+P25+P27+P29+P30+P31+P33+P32+P34)</f>
        <v>0</v>
      </c>
      <c r="Q13" s="249">
        <f>Q16+Q18+Q20+Q22+Q24+Q26+Q28+Q29+Q30+Q31+Q32+Q33+Q34</f>
        <v>62.482051282051287</v>
      </c>
      <c r="R13" s="228"/>
      <c r="S13" s="230"/>
    </row>
    <row r="14" spans="1:19" ht="16.5" thickBot="1" x14ac:dyDescent="0.3">
      <c r="A14" s="227"/>
      <c r="B14" s="376"/>
      <c r="C14" s="377"/>
      <c r="D14" s="250" t="s">
        <v>22</v>
      </c>
      <c r="E14" s="245">
        <f>SUM(E16,E18,E20,E22,E24,E26,E28,E30,E31,E32,E33,E34,E35)</f>
        <v>378</v>
      </c>
      <c r="F14" s="245">
        <f>SUM(F16,F18,F20,F22,F24,F26,F28,F30,F31,F32,F33,F34,F35)</f>
        <v>1591</v>
      </c>
      <c r="G14" s="251">
        <f t="shared" ref="G14:N14" si="1">SUM(G16,G18,G20,G22,G24,G26,G28)</f>
        <v>2</v>
      </c>
      <c r="H14" s="251">
        <f t="shared" si="1"/>
        <v>2</v>
      </c>
      <c r="I14" s="251">
        <f t="shared" si="1"/>
        <v>140</v>
      </c>
      <c r="J14" s="251">
        <f t="shared" si="1"/>
        <v>532</v>
      </c>
      <c r="K14" s="251">
        <f t="shared" si="1"/>
        <v>234</v>
      </c>
      <c r="L14" s="251">
        <f t="shared" si="1"/>
        <v>1057</v>
      </c>
      <c r="M14" s="251">
        <f t="shared" si="1"/>
        <v>0</v>
      </c>
      <c r="N14" s="251">
        <f t="shared" si="1"/>
        <v>0</v>
      </c>
      <c r="O14" s="252"/>
      <c r="P14" s="253"/>
      <c r="Q14" s="254"/>
      <c r="R14" s="228"/>
      <c r="S14" s="230"/>
    </row>
    <row r="15" spans="1:19" ht="16.5" thickBot="1" x14ac:dyDescent="0.3">
      <c r="A15" s="227"/>
      <c r="B15" s="370" t="s">
        <v>23</v>
      </c>
      <c r="C15" s="371"/>
      <c r="D15" s="244" t="s">
        <v>21</v>
      </c>
      <c r="E15" s="255">
        <f t="shared" ref="E15:F34" si="2">G15+I15+K15+M15</f>
        <v>1</v>
      </c>
      <c r="F15" s="255">
        <f t="shared" si="2"/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1</v>
      </c>
      <c r="L15" s="256">
        <v>0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 x14ac:dyDescent="0.3">
      <c r="A16" s="261"/>
      <c r="B16" s="372"/>
      <c r="C16" s="373"/>
      <c r="D16" s="262" t="s">
        <v>22</v>
      </c>
      <c r="E16" s="255">
        <f t="shared" si="2"/>
        <v>1</v>
      </c>
      <c r="F16" s="255">
        <f t="shared" si="2"/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1</v>
      </c>
      <c r="L16" s="263">
        <v>0</v>
      </c>
      <c r="M16" s="257"/>
      <c r="N16" s="264"/>
      <c r="O16" s="265">
        <v>0</v>
      </c>
      <c r="P16" s="266"/>
      <c r="Q16" s="267">
        <f>E16</f>
        <v>1</v>
      </c>
      <c r="R16" s="228"/>
      <c r="S16" s="230"/>
    </row>
    <row r="17" spans="1:19" ht="16.5" thickBot="1" x14ac:dyDescent="0.3">
      <c r="A17" s="227"/>
      <c r="B17" s="378" t="s">
        <v>24</v>
      </c>
      <c r="C17" s="379" t="s">
        <v>25</v>
      </c>
      <c r="D17" s="262" t="s">
        <v>21</v>
      </c>
      <c r="E17" s="255">
        <f t="shared" si="2"/>
        <v>12</v>
      </c>
      <c r="F17" s="255">
        <f t="shared" si="2"/>
        <v>38</v>
      </c>
      <c r="G17" s="263">
        <v>0</v>
      </c>
      <c r="H17" s="263">
        <v>0</v>
      </c>
      <c r="I17" s="263">
        <v>5</v>
      </c>
      <c r="J17" s="263">
        <v>14</v>
      </c>
      <c r="K17" s="263">
        <v>7</v>
      </c>
      <c r="L17" s="263">
        <v>24</v>
      </c>
      <c r="M17" s="257">
        <v>0</v>
      </c>
      <c r="N17" s="264">
        <v>0</v>
      </c>
      <c r="O17" s="259">
        <v>0</v>
      </c>
      <c r="P17" s="260">
        <v>0</v>
      </c>
      <c r="Q17" s="253"/>
      <c r="R17" s="228"/>
      <c r="S17" s="230"/>
    </row>
    <row r="18" spans="1:19" ht="21.75" customHeight="1" thickBot="1" x14ac:dyDescent="0.3">
      <c r="A18" s="261"/>
      <c r="B18" s="378"/>
      <c r="C18" s="379"/>
      <c r="D18" s="262" t="s">
        <v>22</v>
      </c>
      <c r="E18" s="255">
        <f t="shared" si="2"/>
        <v>12</v>
      </c>
      <c r="F18" s="255">
        <f t="shared" si="2"/>
        <v>152</v>
      </c>
      <c r="G18" s="263">
        <v>0</v>
      </c>
      <c r="H18" s="263">
        <v>0</v>
      </c>
      <c r="I18" s="263">
        <v>5</v>
      </c>
      <c r="J18" s="263">
        <v>56</v>
      </c>
      <c r="K18" s="263">
        <v>7</v>
      </c>
      <c r="L18" s="263">
        <v>96</v>
      </c>
      <c r="M18" s="257">
        <v>0</v>
      </c>
      <c r="N18" s="264">
        <v>0</v>
      </c>
      <c r="O18" s="265"/>
      <c r="P18" s="266"/>
      <c r="Q18" s="267">
        <f>((E17*1)+(F17*4))/13</f>
        <v>12.615384615384615</v>
      </c>
      <c r="R18" s="228"/>
      <c r="S18" s="230"/>
    </row>
    <row r="19" spans="1:19" ht="16.5" thickBot="1" x14ac:dyDescent="0.3">
      <c r="A19" s="227"/>
      <c r="B19" s="378"/>
      <c r="C19" s="373" t="s">
        <v>26</v>
      </c>
      <c r="D19" s="262" t="s">
        <v>21</v>
      </c>
      <c r="E19" s="255">
        <f t="shared" si="2"/>
        <v>17</v>
      </c>
      <c r="F19" s="255">
        <f t="shared" si="2"/>
        <v>78</v>
      </c>
      <c r="G19" s="263">
        <v>1</v>
      </c>
      <c r="H19" s="263">
        <v>1</v>
      </c>
      <c r="I19" s="263">
        <v>5</v>
      </c>
      <c r="J19" s="263">
        <v>35</v>
      </c>
      <c r="K19" s="263">
        <v>11</v>
      </c>
      <c r="L19" s="263">
        <v>42</v>
      </c>
      <c r="M19" s="257">
        <v>0</v>
      </c>
      <c r="N19" s="264">
        <v>0</v>
      </c>
      <c r="O19" s="259">
        <v>0</v>
      </c>
      <c r="P19" s="260">
        <v>0</v>
      </c>
      <c r="Q19" s="253"/>
      <c r="R19" s="228"/>
      <c r="S19" s="230"/>
    </row>
    <row r="20" spans="1:19" ht="29.25" customHeight="1" thickBot="1" x14ac:dyDescent="0.3">
      <c r="A20" s="261"/>
      <c r="B20" s="378"/>
      <c r="C20" s="373"/>
      <c r="D20" s="262" t="s">
        <v>22</v>
      </c>
      <c r="E20" s="255">
        <f t="shared" si="2"/>
        <v>17</v>
      </c>
      <c r="F20" s="255">
        <f t="shared" si="2"/>
        <v>78</v>
      </c>
      <c r="G20" s="263">
        <v>1</v>
      </c>
      <c r="H20" s="263">
        <v>1</v>
      </c>
      <c r="I20" s="263">
        <v>5</v>
      </c>
      <c r="J20" s="263">
        <v>35</v>
      </c>
      <c r="K20" s="263">
        <v>11</v>
      </c>
      <c r="L20" s="263">
        <v>42</v>
      </c>
      <c r="M20" s="257">
        <v>0</v>
      </c>
      <c r="N20" s="264">
        <v>0</v>
      </c>
      <c r="O20" s="265"/>
      <c r="P20" s="266"/>
      <c r="Q20" s="267">
        <f>(E19+F19)/12</f>
        <v>7.916666666666667</v>
      </c>
      <c r="R20" s="228"/>
      <c r="S20" s="230"/>
    </row>
    <row r="21" spans="1:19" ht="16.5" thickBot="1" x14ac:dyDescent="0.3">
      <c r="A21" s="227"/>
      <c r="B21" s="378"/>
      <c r="C21" s="373" t="s">
        <v>27</v>
      </c>
      <c r="D21" s="262" t="s">
        <v>21</v>
      </c>
      <c r="E21" s="255">
        <f t="shared" si="2"/>
        <v>12</v>
      </c>
      <c r="F21" s="255">
        <f t="shared" si="2"/>
        <v>71</v>
      </c>
      <c r="G21" s="263">
        <v>1</v>
      </c>
      <c r="H21" s="263">
        <v>1</v>
      </c>
      <c r="I21" s="263">
        <v>6</v>
      </c>
      <c r="J21" s="263">
        <v>21</v>
      </c>
      <c r="K21" s="263">
        <v>5</v>
      </c>
      <c r="L21" s="263">
        <v>49</v>
      </c>
      <c r="M21" s="257">
        <v>0</v>
      </c>
      <c r="N21" s="264">
        <v>0</v>
      </c>
      <c r="O21" s="259">
        <v>0</v>
      </c>
      <c r="P21" s="260">
        <v>0</v>
      </c>
      <c r="Q21" s="253"/>
      <c r="R21" s="228"/>
      <c r="S21" s="230"/>
    </row>
    <row r="22" spans="1:19" ht="27.75" customHeight="1" thickBot="1" x14ac:dyDescent="0.3">
      <c r="A22" s="261"/>
      <c r="B22" s="378"/>
      <c r="C22" s="373"/>
      <c r="D22" s="262" t="s">
        <v>22</v>
      </c>
      <c r="E22" s="255">
        <f t="shared" si="2"/>
        <v>12</v>
      </c>
      <c r="F22" s="255">
        <f t="shared" si="2"/>
        <v>71</v>
      </c>
      <c r="G22" s="263">
        <v>1</v>
      </c>
      <c r="H22" s="263">
        <v>1</v>
      </c>
      <c r="I22" s="263">
        <v>6</v>
      </c>
      <c r="J22" s="263">
        <v>21</v>
      </c>
      <c r="K22" s="263">
        <v>5</v>
      </c>
      <c r="L22" s="263">
        <v>49</v>
      </c>
      <c r="M22" s="257"/>
      <c r="N22" s="264"/>
      <c r="O22" s="265"/>
      <c r="P22" s="266"/>
      <c r="Q22" s="267">
        <f>(E21+F21)/4</f>
        <v>20.75</v>
      </c>
      <c r="R22" s="228"/>
      <c r="S22" s="230"/>
    </row>
    <row r="23" spans="1:19" ht="16.5" thickBot="1" x14ac:dyDescent="0.3">
      <c r="A23" s="227"/>
      <c r="B23" s="378"/>
      <c r="C23" s="373" t="s">
        <v>28</v>
      </c>
      <c r="D23" s="262" t="s">
        <v>21</v>
      </c>
      <c r="E23" s="255">
        <f t="shared" si="2"/>
        <v>4</v>
      </c>
      <c r="F23" s="255">
        <f t="shared" si="2"/>
        <v>1</v>
      </c>
      <c r="G23" s="263">
        <v>0</v>
      </c>
      <c r="H23" s="263">
        <v>0</v>
      </c>
      <c r="I23" s="263">
        <v>4</v>
      </c>
      <c r="J23" s="263">
        <v>1</v>
      </c>
      <c r="K23" s="263">
        <v>0</v>
      </c>
      <c r="L23" s="263">
        <v>0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 x14ac:dyDescent="0.3">
      <c r="A24" s="261"/>
      <c r="B24" s="378"/>
      <c r="C24" s="373"/>
      <c r="D24" s="262" t="s">
        <v>22</v>
      </c>
      <c r="E24" s="255">
        <f t="shared" si="2"/>
        <v>4</v>
      </c>
      <c r="F24" s="255">
        <f t="shared" si="2"/>
        <v>0</v>
      </c>
      <c r="G24" s="263">
        <v>0</v>
      </c>
      <c r="H24" s="263">
        <v>0</v>
      </c>
      <c r="I24" s="263">
        <v>4</v>
      </c>
      <c r="J24" s="263">
        <v>0</v>
      </c>
      <c r="K24" s="263">
        <v>0</v>
      </c>
      <c r="L24" s="263">
        <v>0</v>
      </c>
      <c r="M24" s="268"/>
      <c r="N24" s="269"/>
      <c r="O24" s="252"/>
      <c r="P24" s="253"/>
      <c r="Q24" s="267">
        <f>E24</f>
        <v>4</v>
      </c>
      <c r="R24" s="228"/>
      <c r="S24" s="230"/>
    </row>
    <row r="25" spans="1:19" ht="16.5" thickBot="1" x14ac:dyDescent="0.3">
      <c r="A25" s="227"/>
      <c r="B25" s="378" t="s">
        <v>29</v>
      </c>
      <c r="C25" s="373" t="s">
        <v>30</v>
      </c>
      <c r="D25" s="262" t="s">
        <v>21</v>
      </c>
      <c r="E25" s="255">
        <f t="shared" si="2"/>
        <v>32</v>
      </c>
      <c r="F25" s="255">
        <f t="shared" si="2"/>
        <v>41</v>
      </c>
      <c r="G25" s="263">
        <v>0</v>
      </c>
      <c r="H25" s="263">
        <v>0</v>
      </c>
      <c r="I25" s="263">
        <v>12</v>
      </c>
      <c r="J25" s="263">
        <v>14</v>
      </c>
      <c r="K25" s="263">
        <v>20</v>
      </c>
      <c r="L25" s="270">
        <v>27</v>
      </c>
      <c r="M25" s="271">
        <v>0</v>
      </c>
      <c r="N25" s="272">
        <v>0</v>
      </c>
      <c r="O25" s="259">
        <v>0</v>
      </c>
      <c r="P25" s="260">
        <v>0</v>
      </c>
      <c r="Q25" s="253"/>
      <c r="R25" s="228"/>
      <c r="S25" s="230"/>
    </row>
    <row r="26" spans="1:19" ht="15.75" thickBot="1" x14ac:dyDescent="0.3">
      <c r="A26" s="261"/>
      <c r="B26" s="378"/>
      <c r="C26" s="373"/>
      <c r="D26" s="262" t="s">
        <v>22</v>
      </c>
      <c r="E26" s="255">
        <f t="shared" si="2"/>
        <v>320</v>
      </c>
      <c r="F26" s="255">
        <f t="shared" si="2"/>
        <v>1230</v>
      </c>
      <c r="G26" s="263">
        <v>0</v>
      </c>
      <c r="H26" s="263">
        <v>0</v>
      </c>
      <c r="I26" s="263">
        <v>120</v>
      </c>
      <c r="J26" s="263">
        <v>420</v>
      </c>
      <c r="K26" s="263">
        <v>200</v>
      </c>
      <c r="L26" s="270">
        <v>810</v>
      </c>
      <c r="M26" s="263">
        <v>0</v>
      </c>
      <c r="N26" s="273">
        <v>0</v>
      </c>
      <c r="O26" s="252"/>
      <c r="P26" s="253"/>
      <c r="Q26" s="267">
        <f>((E25*10)+(F25*30))/100</f>
        <v>15.5</v>
      </c>
      <c r="R26" s="236"/>
      <c r="S26" s="230"/>
    </row>
    <row r="27" spans="1:19" ht="16.5" thickBot="1" x14ac:dyDescent="0.3">
      <c r="A27" s="227"/>
      <c r="B27" s="378"/>
      <c r="C27" s="373" t="s">
        <v>31</v>
      </c>
      <c r="D27" s="262" t="s">
        <v>21</v>
      </c>
      <c r="E27" s="255">
        <f t="shared" si="2"/>
        <v>1</v>
      </c>
      <c r="F27" s="255">
        <f t="shared" si="2"/>
        <v>2</v>
      </c>
      <c r="G27" s="263">
        <v>0</v>
      </c>
      <c r="H27" s="263">
        <v>0</v>
      </c>
      <c r="I27" s="263">
        <v>0</v>
      </c>
      <c r="J27" s="263">
        <v>0</v>
      </c>
      <c r="K27" s="263">
        <v>1</v>
      </c>
      <c r="L27" s="270">
        <v>2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 x14ac:dyDescent="0.3">
      <c r="A28" s="261"/>
      <c r="B28" s="378"/>
      <c r="C28" s="373"/>
      <c r="D28" s="262" t="s">
        <v>22</v>
      </c>
      <c r="E28" s="255">
        <f t="shared" si="2"/>
        <v>10</v>
      </c>
      <c r="F28" s="255">
        <f t="shared" si="2"/>
        <v>60</v>
      </c>
      <c r="G28" s="263">
        <v>0</v>
      </c>
      <c r="H28" s="263">
        <v>0</v>
      </c>
      <c r="I28" s="263">
        <v>0</v>
      </c>
      <c r="J28" s="263">
        <v>0</v>
      </c>
      <c r="K28" s="263">
        <v>10</v>
      </c>
      <c r="L28" s="270">
        <v>60</v>
      </c>
      <c r="M28" s="270">
        <v>0</v>
      </c>
      <c r="N28" s="270">
        <v>0</v>
      </c>
      <c r="O28" s="274"/>
      <c r="P28" s="253"/>
      <c r="Q28" s="267">
        <f>((E27*10)+(F27*30))/100</f>
        <v>0.7</v>
      </c>
      <c r="R28" s="228"/>
      <c r="S28" s="230"/>
    </row>
    <row r="29" spans="1:19" ht="15.75" thickBot="1" x14ac:dyDescent="0.3">
      <c r="A29" s="227"/>
      <c r="B29" s="372" t="s">
        <v>32</v>
      </c>
      <c r="C29" s="373"/>
      <c r="D29" s="262" t="s">
        <v>21</v>
      </c>
      <c r="E29" s="255">
        <f t="shared" si="2"/>
        <v>0</v>
      </c>
      <c r="F29" s="255">
        <f t="shared" si="2"/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 x14ac:dyDescent="0.3">
      <c r="A30" s="227"/>
      <c r="B30" s="372" t="s">
        <v>33</v>
      </c>
      <c r="C30" s="373"/>
      <c r="D30" s="262" t="s">
        <v>21</v>
      </c>
      <c r="E30" s="255">
        <f t="shared" si="2"/>
        <v>0</v>
      </c>
      <c r="F30" s="255">
        <f t="shared" si="2"/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 x14ac:dyDescent="0.3">
      <c r="A31" s="227"/>
      <c r="B31" s="372" t="s">
        <v>34</v>
      </c>
      <c r="C31" s="373"/>
      <c r="D31" s="262" t="s">
        <v>21</v>
      </c>
      <c r="E31" s="255">
        <f t="shared" si="2"/>
        <v>2</v>
      </c>
      <c r="F31" s="255">
        <f t="shared" si="2"/>
        <v>0</v>
      </c>
      <c r="G31" s="263">
        <v>0</v>
      </c>
      <c r="H31" s="263">
        <v>0</v>
      </c>
      <c r="I31" s="263">
        <v>1</v>
      </c>
      <c r="J31" s="263">
        <v>0</v>
      </c>
      <c r="K31" s="263">
        <v>1</v>
      </c>
      <c r="L31" s="270">
        <v>0</v>
      </c>
      <c r="M31" s="278"/>
      <c r="N31" s="264"/>
      <c r="O31" s="259">
        <v>0</v>
      </c>
      <c r="P31" s="260">
        <v>0</v>
      </c>
      <c r="Q31" s="267">
        <f>F31</f>
        <v>0</v>
      </c>
      <c r="R31" s="228"/>
      <c r="S31" s="230"/>
    </row>
    <row r="32" spans="1:19" ht="15.75" thickBot="1" x14ac:dyDescent="0.3">
      <c r="A32" s="227"/>
      <c r="B32" s="372" t="s">
        <v>35</v>
      </c>
      <c r="C32" s="279" t="s">
        <v>36</v>
      </c>
      <c r="D32" s="262" t="s">
        <v>21</v>
      </c>
      <c r="E32" s="255">
        <f t="shared" si="2"/>
        <v>0</v>
      </c>
      <c r="F32" s="255">
        <f t="shared" si="2"/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f>(E32+F32+E33+F33+E34+F34)/6</f>
        <v>0</v>
      </c>
      <c r="R32" s="280"/>
      <c r="S32" s="230"/>
    </row>
    <row r="33" spans="1:19" ht="16.5" thickBot="1" x14ac:dyDescent="0.3">
      <c r="A33" s="227"/>
      <c r="B33" s="372"/>
      <c r="C33" s="279" t="s">
        <v>37</v>
      </c>
      <c r="D33" s="262" t="s">
        <v>21</v>
      </c>
      <c r="E33" s="255">
        <f t="shared" si="2"/>
        <v>0</v>
      </c>
      <c r="F33" s="255">
        <f t="shared" si="2"/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 x14ac:dyDescent="0.3">
      <c r="A34" s="227"/>
      <c r="B34" s="380"/>
      <c r="C34" s="281" t="s">
        <v>38</v>
      </c>
      <c r="D34" s="250" t="s">
        <v>21</v>
      </c>
      <c r="E34" s="255">
        <f t="shared" si="2"/>
        <v>0</v>
      </c>
      <c r="F34" s="255">
        <f t="shared" si="2"/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 x14ac:dyDescent="0.3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 x14ac:dyDescent="0.25">
      <c r="A36" s="227"/>
      <c r="B36" s="228"/>
      <c r="C36" s="228"/>
      <c r="D36" s="381" t="s">
        <v>39</v>
      </c>
      <c r="E36" s="382"/>
      <c r="F36" s="381" t="s">
        <v>40</v>
      </c>
      <c r="G36" s="365"/>
      <c r="H36" s="382" t="s">
        <v>41</v>
      </c>
      <c r="I36" s="382"/>
      <c r="J36" s="365"/>
      <c r="K36" s="228"/>
      <c r="L36" s="228"/>
      <c r="M36" s="385" t="s">
        <v>42</v>
      </c>
      <c r="N36" s="386"/>
      <c r="O36" s="288" t="s">
        <v>43</v>
      </c>
      <c r="P36" s="228"/>
      <c r="Q36" s="228"/>
      <c r="R36" s="228"/>
      <c r="S36" s="230"/>
    </row>
    <row r="37" spans="1:19" ht="16.5" thickBot="1" x14ac:dyDescent="0.3">
      <c r="A37" s="227"/>
      <c r="B37" s="228"/>
      <c r="C37" s="228"/>
      <c r="D37" s="383"/>
      <c r="E37" s="384"/>
      <c r="F37" s="383"/>
      <c r="G37" s="367"/>
      <c r="H37" s="384"/>
      <c r="I37" s="384"/>
      <c r="J37" s="367"/>
      <c r="K37" s="228"/>
      <c r="L37" s="228"/>
      <c r="M37" s="289" t="s">
        <v>44</v>
      </c>
      <c r="N37" s="262"/>
      <c r="O37" s="263">
        <v>1</v>
      </c>
      <c r="P37" s="228"/>
      <c r="Q37" s="228"/>
      <c r="R37" s="228"/>
      <c r="S37" s="230"/>
    </row>
    <row r="38" spans="1:19" ht="30.75" thickBot="1" x14ac:dyDescent="0.3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5</v>
      </c>
      <c r="P38" s="228"/>
      <c r="Q38" s="228"/>
      <c r="R38" s="228"/>
      <c r="S38" s="230"/>
    </row>
    <row r="39" spans="1:19" ht="16.5" thickBot="1" x14ac:dyDescent="0.3">
      <c r="A39" s="227"/>
      <c r="B39" s="228"/>
      <c r="C39" s="228"/>
      <c r="D39" s="298">
        <v>3</v>
      </c>
      <c r="E39" s="299">
        <v>3</v>
      </c>
      <c r="F39" s="299">
        <v>0</v>
      </c>
      <c r="G39" s="300">
        <v>0</v>
      </c>
      <c r="H39" s="301">
        <v>2</v>
      </c>
      <c r="I39" s="302">
        <v>1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 x14ac:dyDescent="0.3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 x14ac:dyDescent="0.3">
      <c r="A41" s="227"/>
      <c r="B41" s="389" t="s">
        <v>50</v>
      </c>
      <c r="C41" s="390"/>
      <c r="D41" s="393" t="s">
        <v>51</v>
      </c>
      <c r="E41" s="394"/>
      <c r="F41" s="395" t="s">
        <v>52</v>
      </c>
      <c r="G41" s="396"/>
      <c r="H41" s="394" t="s">
        <v>53</v>
      </c>
      <c r="I41" s="394"/>
      <c r="J41" s="393" t="s">
        <v>54</v>
      </c>
      <c r="K41" s="397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 x14ac:dyDescent="0.3">
      <c r="A42" s="227"/>
      <c r="B42" s="391"/>
      <c r="C42" s="392"/>
      <c r="D42" s="305" t="s">
        <v>55</v>
      </c>
      <c r="E42" s="306" t="s">
        <v>56</v>
      </c>
      <c r="F42" s="307" t="s">
        <v>55</v>
      </c>
      <c r="G42" s="306" t="s">
        <v>56</v>
      </c>
      <c r="H42" s="335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08" t="s">
        <v>57</v>
      </c>
      <c r="P42" s="408"/>
      <c r="Q42" s="311">
        <f>SUM(Q43:Q44)</f>
        <v>3</v>
      </c>
      <c r="R42" s="228"/>
      <c r="S42" s="230"/>
    </row>
    <row r="43" spans="1:19" ht="16.5" thickBot="1" x14ac:dyDescent="0.3">
      <c r="A43" s="227"/>
      <c r="B43" s="387" t="s">
        <v>58</v>
      </c>
      <c r="C43" s="388"/>
      <c r="D43" s="312">
        <v>2</v>
      </c>
      <c r="E43" s="256">
        <v>0</v>
      </c>
      <c r="F43" s="256">
        <v>42</v>
      </c>
      <c r="G43" s="256">
        <v>0</v>
      </c>
      <c r="H43" s="256">
        <v>56</v>
      </c>
      <c r="I43" s="313">
        <v>1</v>
      </c>
      <c r="J43" s="314">
        <f>D43+F43+H43</f>
        <v>100</v>
      </c>
      <c r="K43" s="314">
        <f>E43+G43+I43</f>
        <v>1</v>
      </c>
      <c r="L43" s="310"/>
      <c r="M43" s="228"/>
      <c r="N43" s="229"/>
      <c r="O43" s="409" t="s">
        <v>59</v>
      </c>
      <c r="P43" s="409"/>
      <c r="Q43" s="315">
        <v>0</v>
      </c>
      <c r="R43" s="229"/>
      <c r="S43" s="230"/>
    </row>
    <row r="44" spans="1:19" ht="16.5" thickBot="1" x14ac:dyDescent="0.3">
      <c r="A44" s="227"/>
      <c r="B44" s="399" t="s">
        <v>60</v>
      </c>
      <c r="C44" s="400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f>D44+F44+H44</f>
        <v>0</v>
      </c>
      <c r="K44" s="314">
        <f>E44+G44+I44</f>
        <v>0</v>
      </c>
      <c r="L44" s="310"/>
      <c r="M44" s="228"/>
      <c r="N44" s="229"/>
      <c r="O44" s="409" t="s">
        <v>61</v>
      </c>
      <c r="P44" s="409"/>
      <c r="Q44" s="315">
        <v>3</v>
      </c>
      <c r="R44" s="229"/>
      <c r="S44" s="230"/>
    </row>
    <row r="45" spans="1:19" ht="16.5" thickBot="1" x14ac:dyDescent="0.3">
      <c r="A45" s="227"/>
      <c r="B45" s="401" t="s">
        <v>11</v>
      </c>
      <c r="C45" s="402"/>
      <c r="D45" s="320">
        <f>D43</f>
        <v>2</v>
      </c>
      <c r="E45" s="320">
        <f>E43</f>
        <v>0</v>
      </c>
      <c r="F45" s="321">
        <f t="shared" ref="F45:K45" si="3">F43+F44</f>
        <v>42</v>
      </c>
      <c r="G45" s="321">
        <f t="shared" si="3"/>
        <v>0</v>
      </c>
      <c r="H45" s="321">
        <f t="shared" si="3"/>
        <v>56</v>
      </c>
      <c r="I45" s="321">
        <f t="shared" si="3"/>
        <v>1</v>
      </c>
      <c r="J45" s="321">
        <f t="shared" si="3"/>
        <v>100</v>
      </c>
      <c r="K45" s="321">
        <f t="shared" si="3"/>
        <v>1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 x14ac:dyDescent="0.3">
      <c r="A46" s="227"/>
      <c r="B46" s="387" t="s">
        <v>62</v>
      </c>
      <c r="C46" s="388"/>
      <c r="D46" s="229">
        <v>3</v>
      </c>
      <c r="E46" s="271">
        <v>0</v>
      </c>
      <c r="F46" s="271">
        <v>26</v>
      </c>
      <c r="G46" s="271">
        <v>0</v>
      </c>
      <c r="H46" s="271">
        <v>57</v>
      </c>
      <c r="I46" s="322">
        <v>4</v>
      </c>
      <c r="J46" s="314">
        <f>D46+F46+H46</f>
        <v>86</v>
      </c>
      <c r="K46" s="314">
        <f>E46+G46+I46</f>
        <v>4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 x14ac:dyDescent="0.3">
      <c r="A47" s="227"/>
      <c r="B47" s="403" t="s">
        <v>63</v>
      </c>
      <c r="C47" s="404"/>
      <c r="D47" s="323">
        <v>0</v>
      </c>
      <c r="E47" s="324">
        <v>0</v>
      </c>
      <c r="F47" s="282">
        <v>0</v>
      </c>
      <c r="G47" s="282">
        <v>0</v>
      </c>
      <c r="H47" s="282">
        <v>2</v>
      </c>
      <c r="I47" s="283">
        <v>0</v>
      </c>
      <c r="J47" s="314">
        <f>D47+F47+H47</f>
        <v>2</v>
      </c>
      <c r="K47" s="314">
        <f>E47+G47+I47</f>
        <v>0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 x14ac:dyDescent="0.3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 x14ac:dyDescent="0.3">
      <c r="A49" s="227"/>
      <c r="B49" s="405" t="s">
        <v>65</v>
      </c>
      <c r="C49" s="406"/>
      <c r="D49" s="406"/>
      <c r="E49" s="406"/>
      <c r="F49" s="406"/>
      <c r="G49" s="407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 x14ac:dyDescent="0.3">
      <c r="A50" s="227"/>
      <c r="B50" s="410" t="s">
        <v>66</v>
      </c>
      <c r="C50" s="411"/>
      <c r="D50" s="411"/>
      <c r="E50" s="411"/>
      <c r="F50" s="411"/>
      <c r="G50" s="412"/>
      <c r="H50" s="328">
        <v>61</v>
      </c>
      <c r="I50" s="228"/>
      <c r="J50" s="413" t="s">
        <v>67</v>
      </c>
      <c r="K50" s="413"/>
      <c r="L50" s="413"/>
      <c r="M50" s="413"/>
      <c r="N50" s="329" t="s">
        <v>43</v>
      </c>
      <c r="O50" s="228"/>
      <c r="P50" s="228"/>
      <c r="Q50" s="228"/>
      <c r="R50" s="228"/>
      <c r="S50" s="230"/>
    </row>
    <row r="51" spans="1:19" ht="16.5" thickBot="1" x14ac:dyDescent="0.3">
      <c r="A51" s="227"/>
      <c r="B51" s="337" t="s">
        <v>68</v>
      </c>
      <c r="C51" s="338"/>
      <c r="D51" s="338"/>
      <c r="E51" s="338"/>
      <c r="F51" s="338"/>
      <c r="G51" s="339"/>
      <c r="H51" s="328">
        <v>63</v>
      </c>
      <c r="I51" s="228"/>
      <c r="J51" s="398" t="s">
        <v>69</v>
      </c>
      <c r="K51" s="398"/>
      <c r="L51" s="398"/>
      <c r="M51" s="398"/>
      <c r="N51" s="330">
        <v>65</v>
      </c>
      <c r="O51" s="228"/>
      <c r="P51" s="228"/>
      <c r="Q51" s="228"/>
      <c r="R51" s="228"/>
      <c r="S51" s="230"/>
    </row>
    <row r="52" spans="1:19" ht="16.5" thickBot="1" x14ac:dyDescent="0.3">
      <c r="A52" s="227"/>
      <c r="B52" s="337" t="s">
        <v>70</v>
      </c>
      <c r="C52" s="338"/>
      <c r="D52" s="338"/>
      <c r="E52" s="338"/>
      <c r="F52" s="338"/>
      <c r="G52" s="339"/>
      <c r="H52" s="328">
        <v>61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 x14ac:dyDescent="0.25">
      <c r="A53" s="227"/>
      <c r="B53" s="337" t="s">
        <v>71</v>
      </c>
      <c r="C53" s="338"/>
      <c r="D53" s="338"/>
      <c r="E53" s="338"/>
      <c r="F53" s="338"/>
      <c r="G53" s="339"/>
      <c r="H53" s="260">
        <v>0</v>
      </c>
      <c r="I53" s="228"/>
      <c r="J53" s="228"/>
      <c r="K53" s="340" t="s">
        <v>72</v>
      </c>
      <c r="L53" s="340"/>
      <c r="M53" s="340"/>
      <c r="N53" s="247"/>
      <c r="O53" s="228"/>
      <c r="P53" s="228"/>
      <c r="Q53" s="228"/>
      <c r="R53" s="228"/>
      <c r="S53" s="230"/>
    </row>
    <row r="54" spans="1:19" ht="16.5" thickBot="1" x14ac:dyDescent="0.3">
      <c r="A54" s="227"/>
      <c r="B54" s="337" t="s">
        <v>73</v>
      </c>
      <c r="C54" s="338"/>
      <c r="D54" s="338"/>
      <c r="E54" s="338"/>
      <c r="F54" s="338"/>
      <c r="G54" s="339"/>
      <c r="H54" s="260"/>
      <c r="I54" s="228"/>
      <c r="J54" s="228"/>
      <c r="K54" s="341" t="s">
        <v>74</v>
      </c>
      <c r="L54" s="341"/>
      <c r="M54" s="341"/>
      <c r="N54" s="331"/>
      <c r="O54" s="228"/>
      <c r="P54" s="228"/>
      <c r="Q54" s="228"/>
      <c r="R54" s="228"/>
      <c r="S54" s="230"/>
    </row>
    <row r="55" spans="1:19" ht="16.5" thickBot="1" x14ac:dyDescent="0.3">
      <c r="A55" s="227"/>
      <c r="B55" s="342" t="s">
        <v>75</v>
      </c>
      <c r="C55" s="343"/>
      <c r="D55" s="343"/>
      <c r="E55" s="343"/>
      <c r="F55" s="343"/>
      <c r="G55" s="34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 x14ac:dyDescent="0.3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B52:G52"/>
    <mergeCell ref="B53:G53"/>
    <mergeCell ref="K53:M53"/>
    <mergeCell ref="B54:G54"/>
    <mergeCell ref="K54:M54"/>
    <mergeCell ref="B55:G55"/>
    <mergeCell ref="B46:C46"/>
    <mergeCell ref="B47:C47"/>
    <mergeCell ref="B49:G49"/>
    <mergeCell ref="B50:G50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B29:C29"/>
    <mergeCell ref="B30:C30"/>
    <mergeCell ref="B31:C31"/>
    <mergeCell ref="B32:B34"/>
    <mergeCell ref="D36:E37"/>
    <mergeCell ref="F36:G37"/>
    <mergeCell ref="B17:B24"/>
    <mergeCell ref="C17:C18"/>
    <mergeCell ref="C19:C20"/>
    <mergeCell ref="C21:C22"/>
    <mergeCell ref="C23:C24"/>
    <mergeCell ref="B25:B28"/>
    <mergeCell ref="C25:C26"/>
    <mergeCell ref="C27:C28"/>
    <mergeCell ref="M10:N11"/>
    <mergeCell ref="O10:O12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I TRIMESTRE</vt:lpstr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2024-02-21T15:13:27Z</dcterms:created>
  <dcterms:modified xsi:type="dcterms:W3CDTF">2024-05-09T16:54:12Z</dcterms:modified>
</cp:coreProperties>
</file>