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9885" activeTab="3"/>
  </bookViews>
  <sheets>
    <sheet name="Hoja1" sheetId="1" r:id="rId1"/>
    <sheet name="FEBRERO" sheetId="3" r:id="rId2"/>
    <sheet name="MARZO" sheetId="4" r:id="rId3"/>
    <sheet name="I TRIMESTRE" sheetId="6" r:id="rId4"/>
  </sheets>
  <calcPr calcId="152511"/>
</workbook>
</file>

<file path=xl/calcChain.xml><?xml version="1.0" encoding="utf-8"?>
<calcChain xmlns="http://schemas.openxmlformats.org/spreadsheetml/2006/main">
  <c r="K47" i="4" l="1"/>
  <c r="J47" i="4"/>
  <c r="K46" i="4"/>
  <c r="J46" i="4"/>
  <c r="J45" i="4"/>
  <c r="I45" i="4"/>
  <c r="H45" i="4"/>
  <c r="G45" i="4"/>
  <c r="F45" i="4"/>
  <c r="E45" i="4"/>
  <c r="D45" i="4"/>
  <c r="K44" i="4"/>
  <c r="J44" i="4"/>
  <c r="K43" i="4"/>
  <c r="K45" i="4" s="1"/>
  <c r="J43" i="4"/>
  <c r="Q42" i="4"/>
  <c r="F34" i="4"/>
  <c r="E34" i="4"/>
  <c r="F33" i="4"/>
  <c r="E33" i="4"/>
  <c r="F32" i="4"/>
  <c r="E32" i="4"/>
  <c r="Q32" i="4" s="1"/>
  <c r="F31" i="4"/>
  <c r="Q31" i="4" s="1"/>
  <c r="E31" i="4"/>
  <c r="F30" i="4"/>
  <c r="E30" i="4"/>
  <c r="F29" i="4"/>
  <c r="E29" i="4"/>
  <c r="F28" i="4"/>
  <c r="E28" i="4"/>
  <c r="F27" i="4"/>
  <c r="E27" i="4"/>
  <c r="Q28" i="4" s="1"/>
  <c r="F26" i="4"/>
  <c r="E26" i="4"/>
  <c r="F25" i="4"/>
  <c r="E25" i="4"/>
  <c r="Q26" i="4" s="1"/>
  <c r="Q24" i="4"/>
  <c r="F24" i="4"/>
  <c r="E24" i="4"/>
  <c r="F23" i="4"/>
  <c r="E23" i="4"/>
  <c r="F22" i="4"/>
  <c r="E22" i="4"/>
  <c r="F21" i="4"/>
  <c r="E21" i="4"/>
  <c r="Q22" i="4" s="1"/>
  <c r="F20" i="4"/>
  <c r="E20" i="4"/>
  <c r="F19" i="4"/>
  <c r="E19" i="4"/>
  <c r="Q20" i="4" s="1"/>
  <c r="F18" i="4"/>
  <c r="E18" i="4"/>
  <c r="E14" i="4" s="1"/>
  <c r="F17" i="4"/>
  <c r="Q18" i="4" s="1"/>
  <c r="E17" i="4"/>
  <c r="Q16" i="4"/>
  <c r="F16" i="4"/>
  <c r="E16" i="4"/>
  <c r="F15" i="4"/>
  <c r="F13" i="4" s="1"/>
  <c r="E15" i="4"/>
  <c r="E13" i="4" s="1"/>
  <c r="N14" i="4"/>
  <c r="M14" i="4"/>
  <c r="L14" i="4"/>
  <c r="K14" i="4"/>
  <c r="J14" i="4"/>
  <c r="I14" i="4"/>
  <c r="H14" i="4"/>
  <c r="G14" i="4"/>
  <c r="F14" i="4"/>
  <c r="P13" i="4"/>
  <c r="O13" i="4"/>
  <c r="N13" i="4"/>
  <c r="M13" i="4"/>
  <c r="L13" i="4"/>
  <c r="K13" i="4"/>
  <c r="J13" i="4"/>
  <c r="I13" i="4"/>
  <c r="H13" i="4"/>
  <c r="G13" i="4"/>
  <c r="Q13" i="4" l="1"/>
  <c r="K47" i="3"/>
  <c r="J47" i="3"/>
  <c r="K46" i="3"/>
  <c r="J46" i="3"/>
  <c r="I45" i="3"/>
  <c r="H45" i="3"/>
  <c r="G45" i="3"/>
  <c r="F45" i="3"/>
  <c r="E45" i="3"/>
  <c r="D45" i="3"/>
  <c r="K44" i="3"/>
  <c r="J44" i="3"/>
  <c r="K43" i="3"/>
  <c r="K45" i="3" s="1"/>
  <c r="J43" i="3"/>
  <c r="J45" i="3" s="1"/>
  <c r="Q42" i="3"/>
  <c r="F34" i="3"/>
  <c r="E34" i="3"/>
  <c r="F33" i="3"/>
  <c r="E33" i="3"/>
  <c r="Q32" i="3"/>
  <c r="F32" i="3"/>
  <c r="E32" i="3"/>
  <c r="F31" i="3"/>
  <c r="Q31" i="3" s="1"/>
  <c r="E31" i="3"/>
  <c r="F30" i="3"/>
  <c r="E30" i="3"/>
  <c r="F29" i="3"/>
  <c r="E29" i="3"/>
  <c r="Q28" i="3"/>
  <c r="F28" i="3"/>
  <c r="E28" i="3"/>
  <c r="F27" i="3"/>
  <c r="E27" i="3"/>
  <c r="F26" i="3"/>
  <c r="E26" i="3"/>
  <c r="F25" i="3"/>
  <c r="Q26" i="3" s="1"/>
  <c r="E25" i="3"/>
  <c r="F24" i="3"/>
  <c r="E24" i="3"/>
  <c r="Q24" i="3" s="1"/>
  <c r="F23" i="3"/>
  <c r="E23" i="3"/>
  <c r="F22" i="3"/>
  <c r="E22" i="3"/>
  <c r="F21" i="3"/>
  <c r="E21" i="3"/>
  <c r="Q22" i="3" s="1"/>
  <c r="Q20" i="3"/>
  <c r="F20" i="3"/>
  <c r="E20" i="3"/>
  <c r="F19" i="3"/>
  <c r="E19" i="3"/>
  <c r="Q18" i="3"/>
  <c r="F18" i="3"/>
  <c r="F14" i="3" s="1"/>
  <c r="E18" i="3"/>
  <c r="F17" i="3"/>
  <c r="E17" i="3"/>
  <c r="F16" i="3"/>
  <c r="E16" i="3"/>
  <c r="Q16" i="3" s="1"/>
  <c r="Q13" i="3" s="1"/>
  <c r="F15" i="3"/>
  <c r="E15" i="3"/>
  <c r="E13" i="3" s="1"/>
  <c r="N14" i="3"/>
  <c r="M14" i="3"/>
  <c r="L14" i="3"/>
  <c r="K14" i="3"/>
  <c r="J14" i="3"/>
  <c r="I14" i="3"/>
  <c r="H14" i="3"/>
  <c r="G14" i="3"/>
  <c r="E14" i="3"/>
  <c r="P13" i="3"/>
  <c r="O13" i="3"/>
  <c r="N13" i="3"/>
  <c r="M13" i="3"/>
  <c r="L13" i="3"/>
  <c r="K13" i="3"/>
  <c r="J13" i="3"/>
  <c r="I13" i="3"/>
  <c r="H13" i="3"/>
  <c r="G13" i="3"/>
  <c r="F13" i="3"/>
  <c r="K47" i="1" l="1"/>
  <c r="J47" i="1"/>
  <c r="K46" i="1"/>
  <c r="J46" i="1"/>
  <c r="I45" i="1"/>
  <c r="H45" i="1"/>
  <c r="G45" i="1"/>
  <c r="F45" i="1"/>
  <c r="E45" i="1"/>
  <c r="D45" i="1"/>
  <c r="K44" i="1"/>
  <c r="J44" i="1"/>
  <c r="K43" i="1"/>
  <c r="J43" i="1"/>
  <c r="Q42" i="1"/>
  <c r="F34" i="1"/>
  <c r="E34" i="1"/>
  <c r="F33" i="1"/>
  <c r="E33" i="1"/>
  <c r="F32" i="1"/>
  <c r="E32" i="1"/>
  <c r="F31" i="1"/>
  <c r="Q31" i="1" s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Q24" i="1" s="1"/>
  <c r="F23" i="1"/>
  <c r="E23" i="1"/>
  <c r="F22" i="1"/>
  <c r="E22" i="1"/>
  <c r="F21" i="1"/>
  <c r="E21" i="1"/>
  <c r="Q22" i="1" s="1"/>
  <c r="F20" i="1"/>
  <c r="E20" i="1"/>
  <c r="F19" i="1"/>
  <c r="Q20" i="1" s="1"/>
  <c r="E19" i="1"/>
  <c r="F18" i="1"/>
  <c r="E18" i="1"/>
  <c r="F17" i="1"/>
  <c r="E17" i="1"/>
  <c r="F16" i="1"/>
  <c r="E16" i="1"/>
  <c r="Q16" i="1" s="1"/>
  <c r="F15" i="1"/>
  <c r="E15" i="1"/>
  <c r="N14" i="1"/>
  <c r="M14" i="1"/>
  <c r="L14" i="1"/>
  <c r="K14" i="1"/>
  <c r="J14" i="1"/>
  <c r="I14" i="1"/>
  <c r="H14" i="1"/>
  <c r="G14" i="1"/>
  <c r="P13" i="1"/>
  <c r="O13" i="1"/>
  <c r="N13" i="1"/>
  <c r="M13" i="1"/>
  <c r="L13" i="1"/>
  <c r="K13" i="1"/>
  <c r="J13" i="1"/>
  <c r="I13" i="1"/>
  <c r="H13" i="1"/>
  <c r="G13" i="1"/>
  <c r="K45" i="1" l="1"/>
  <c r="J45" i="1"/>
  <c r="Q32" i="1"/>
  <c r="Q28" i="1"/>
  <c r="Q26" i="1"/>
  <c r="F14" i="1"/>
  <c r="E14" i="1"/>
  <c r="E13" i="1"/>
  <c r="Q18" i="1"/>
  <c r="F13" i="1"/>
  <c r="Q13" i="1" l="1"/>
</calcChain>
</file>

<file path=xl/sharedStrings.xml><?xml version="1.0" encoding="utf-8"?>
<sst xmlns="http://schemas.openxmlformats.org/spreadsheetml/2006/main" count="494" uniqueCount="86">
  <si>
    <t>MINISTERIO DE SALUD</t>
  </si>
  <si>
    <t xml:space="preserve">ESTRATEGIA SANITARIA NACIONAL DE SALUD SEXUAL Y REPRODUCTIVA </t>
  </si>
  <si>
    <t xml:space="preserve">  SIS 240 - M</t>
  </si>
  <si>
    <t xml:space="preserve">REPORTE MENSUAL DE ACTIVIDADES DE PLANIFICACIÓN FAMILIAR  </t>
  </si>
  <si>
    <t xml:space="preserve">  DESDE</t>
  </si>
  <si>
    <t>RED</t>
  </si>
  <si>
    <t>DPTO</t>
  </si>
  <si>
    <t>HASTA</t>
  </si>
  <si>
    <t>MICRORED</t>
  </si>
  <si>
    <t>PROV</t>
  </si>
  <si>
    <t>ESTABLEC</t>
  </si>
  <si>
    <t>DIST</t>
  </si>
  <si>
    <t>METODO</t>
  </si>
  <si>
    <t>Tipo de Usuaria</t>
  </si>
  <si>
    <t>TOTAL</t>
  </si>
  <si>
    <t>12 a 17 a.</t>
  </si>
  <si>
    <t>18 a 29 a</t>
  </si>
  <si>
    <t>30 a 59 a</t>
  </si>
  <si>
    <t>&gt; 60 a.</t>
  </si>
  <si>
    <t>Usuaria Captada para PF</t>
  </si>
  <si>
    <t>Embarazo por Falla de Método</t>
  </si>
  <si>
    <t>Parejas Protegidas</t>
  </si>
  <si>
    <t>Nuevas</t>
  </si>
  <si>
    <t>Continua-doras</t>
  </si>
  <si>
    <t>A</t>
  </si>
  <si>
    <t>I</t>
  </si>
  <si>
    <t>DIU</t>
  </si>
  <si>
    <t>HORMONAL</t>
  </si>
  <si>
    <t>ORAL COMBINADO</t>
  </si>
  <si>
    <t>INYECTABLE MENSUAL</t>
  </si>
  <si>
    <t>INYECTABLE TRIMESTRAL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</si>
  <si>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</si>
  <si>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</si>
  <si>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</si>
  <si>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</si>
  <si>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</si>
  <si>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</si>
  <si>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</si>
  <si>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</si>
  <si>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</si>
  <si>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 xml:space="preserve">RITMO </t>
  </si>
  <si>
    <t>DIAS FIJO</t>
  </si>
  <si>
    <t>ANTICONCEPCIÓN ORAL DE EMERGENCIA/YUZPE</t>
  </si>
  <si>
    <t>SESIÓN EDUCATIVA</t>
  </si>
  <si>
    <t>ATENCIÓN PRE CONCEPCIONAL</t>
  </si>
  <si>
    <t>OTROS PROCEDIMIENTOS</t>
  </si>
  <si>
    <t>Nº</t>
  </si>
  <si>
    <t>REMOCIÓN DE DIU</t>
  </si>
  <si>
    <t>Nº Personas</t>
  </si>
  <si>
    <t>1º</t>
  </si>
  <si>
    <t>2º</t>
  </si>
  <si>
    <t>3º</t>
  </si>
  <si>
    <t>REMOCIÓN DE IMPLANTE</t>
  </si>
  <si>
    <t>ORIENTACIÓN/ CONSEJERÍA</t>
  </si>
  <si>
    <t>12 A 17 a.</t>
  </si>
  <si>
    <t>18 A 29 a.</t>
  </si>
  <si>
    <t>&gt; 30 a.</t>
  </si>
  <si>
    <t>Total</t>
  </si>
  <si>
    <t>F</t>
  </si>
  <si>
    <t>M</t>
  </si>
  <si>
    <t>Atencion Post Parto</t>
  </si>
  <si>
    <t>GENERAL P.F.</t>
  </si>
  <si>
    <t>Post Cesarea</t>
  </si>
  <si>
    <t>AQV</t>
  </si>
  <si>
    <t>Post Parto Vaginal</t>
  </si>
  <si>
    <t>TAMIZAJE DE VBG</t>
  </si>
  <si>
    <t>Nº Casos + VBG detectados</t>
  </si>
  <si>
    <t>ELABORADO POR : Obsta. Catherine Hermosa Vargas</t>
  </si>
  <si>
    <t>TAMIZAJE PRUEBA RAPIDA / ELISA - VIH</t>
  </si>
  <si>
    <t>MEF que reciben Orientación / Consejería PRE TEST para VIH</t>
  </si>
  <si>
    <t>PF PAP</t>
  </si>
  <si>
    <t>MEF que reciben Orientación / Consejería POST TEST  para VIH</t>
  </si>
  <si>
    <t>Nº de mujeres con algún MAC que se realiza PAP</t>
  </si>
  <si>
    <t>Nº de MEF que reciben Tamizaje con Prueba Rapida para VIH</t>
  </si>
  <si>
    <t>Nº de MEF con prueba rapida REACTIVA para VIH</t>
  </si>
  <si>
    <t xml:space="preserve">TOTAL EESS QUE DEBEN REPORTAR </t>
  </si>
  <si>
    <t>Nº de MEF con ELISA REACTIVA en MEF con PR Reactiva para VIH</t>
  </si>
  <si>
    <t>Nº DE EESS QUE REPORTARON ESTE MES</t>
  </si>
  <si>
    <t>Nº Mujeres con VIH con algún MAC</t>
  </si>
  <si>
    <t>CHARACATO</t>
  </si>
  <si>
    <t>AREQUIPA CAYLLOMA</t>
  </si>
  <si>
    <t>MICRO RED DE SALUD</t>
  </si>
  <si>
    <t>AREQUIPA</t>
  </si>
  <si>
    <t>C.S. CHARACATO</t>
  </si>
  <si>
    <t>MICRO RED</t>
  </si>
  <si>
    <t>RED DE SALUD 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</si>
</sst>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b/>
      <sz val="10"/>
      <color rgb="FF000000"/>
      <name val="Calibri"/>
      <charset val="1"/>
    </font>
    <font>
      <b/>
      <sz val="16"/>
      <color rgb="FF000000"/>
      <name val="Calibri"/>
      <charset val="1"/>
    </font>
    <font>
      <b/>
      <sz val="14"/>
      <color rgb="FF000000"/>
      <name val="Calibri"/>
      <charset val="1"/>
    </font>
    <font>
      <sz val="12"/>
      <color rgb="FF000000"/>
      <name val="Arial"/>
      <charset val="1"/>
    </font>
    <font>
      <b/>
      <sz val="20"/>
      <color rgb="FF000000"/>
      <name val="Calibri"/>
      <charset val="1"/>
    </font>
    <font>
      <sz val="8"/>
      <color rgb="FF000000"/>
      <name val="Arial"/>
      <charset val="1"/>
    </font>
    <font>
      <sz val="8"/>
      <color rgb="FFFFFFFF"/>
      <name val="Arial"/>
      <charset val="1"/>
    </font>
    <font>
      <b/>
      <sz val="11"/>
      <color rgb="FF000000"/>
      <name val="Calibri"/>
      <charset val="1"/>
    </font>
    <font>
      <sz val="10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DBEEF4"/>
        <bgColor rgb="FFDBEEF4"/>
      </patternFill>
    </fill>
    <fill>
      <patternFill patternType="solid">
        <fgColor rgb="FF4BACC6"/>
        <bgColor rgb="FF4BACC6"/>
      </patternFill>
    </fill>
    <fill>
      <patternFill patternType="solid">
        <fgColor rgb="FFBFBFBF"/>
        <bgColor rgb="FFBFBFBF"/>
      </patternFill>
    </fill>
    <fill>
      <patternFill patternType="solid">
        <fgColor rgb="FFB7DEE8"/>
        <bgColor rgb="FFB7DEE8"/>
      </patternFill>
    </fill>
    <fill>
      <patternFill patternType="solid">
        <fgColor rgb="FF2FADC6"/>
        <bgColor rgb="FF2FADC6"/>
      </patternFill>
    </fill>
  </fills>
  <borders count="64">
    <border>
      <left/>
      <right/>
      <top/>
      <bottom/>
      <diagonal/>
    </border>
    <border>
      <left style="medium">
        <color rgb="FF31859C"/>
      </left>
      <right/>
      <top style="medium">
        <color rgb="FF31859C"/>
      </top>
      <bottom/>
      <diagonal/>
    </border>
    <border>
      <left/>
      <right/>
      <top style="medium">
        <color rgb="FF31859C"/>
      </top>
      <bottom/>
      <diagonal/>
    </border>
    <border>
      <left/>
      <right style="medium">
        <color rgb="FF31859C"/>
      </right>
      <top style="medium">
        <color rgb="FF31859C"/>
      </top>
      <bottom/>
      <diagonal/>
    </border>
    <border>
      <left style="medium">
        <color rgb="FF31859C"/>
      </left>
      <right/>
      <top/>
      <bottom/>
      <diagonal/>
    </border>
    <border>
      <left/>
      <right style="medium">
        <color rgb="FF31859C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31859C"/>
      </left>
      <right style="thin">
        <color rgb="FF31859C"/>
      </right>
      <top style="medium">
        <color rgb="FF31859C"/>
      </top>
      <bottom style="thin">
        <color rgb="FF31859C"/>
      </bottom>
      <diagonal/>
    </border>
    <border>
      <left style="thin">
        <color rgb="FF31859C"/>
      </left>
      <right style="thin">
        <color rgb="FF31859C"/>
      </right>
      <top style="medium">
        <color rgb="FF31859C"/>
      </top>
      <bottom style="thin">
        <color rgb="FF31859C"/>
      </bottom>
      <diagonal/>
    </border>
    <border>
      <left style="thin">
        <color rgb="FF31859C"/>
      </left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medium">
        <color rgb="FF31859C"/>
      </top>
      <bottom/>
      <diagonal/>
    </border>
    <border>
      <left style="medium">
        <color rgb="FF31859C"/>
      </left>
      <right style="thin">
        <color rgb="FF31859C"/>
      </right>
      <top style="thin">
        <color rgb="FF31859C"/>
      </top>
      <bottom style="thin">
        <color rgb="FF31859C"/>
      </bottom>
      <diagonal/>
    </border>
    <border>
      <left style="thin">
        <color rgb="FF31859C"/>
      </left>
      <right style="thin">
        <color rgb="FF31859C"/>
      </right>
      <top style="thin">
        <color rgb="FF31859C"/>
      </top>
      <bottom style="thin">
        <color rgb="FF31859C"/>
      </bottom>
      <diagonal/>
    </border>
    <border>
      <left style="thin">
        <color rgb="FF31859C"/>
      </left>
      <right/>
      <top style="thin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/>
      <bottom/>
      <diagonal/>
    </border>
    <border>
      <left style="medium">
        <color rgb="FF31859C"/>
      </left>
      <right style="thin">
        <color rgb="FF31859C"/>
      </right>
      <top style="thin">
        <color rgb="FF31859C"/>
      </top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 style="thin">
        <color rgb="FF31859C"/>
      </top>
      <bottom style="medium">
        <color rgb="FF31859C"/>
      </bottom>
      <diagonal/>
    </border>
    <border>
      <left style="thin">
        <color rgb="FF31859C"/>
      </left>
      <right/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 style="medium">
        <color rgb="FF31859C"/>
      </right>
      <top/>
      <bottom style="medium">
        <color rgb="FF31859C"/>
      </bottom>
      <diagonal/>
    </border>
    <border>
      <left/>
      <right style="medium">
        <color rgb="FF31859C"/>
      </right>
      <top/>
      <bottom style="medium">
        <color rgb="FF31859C"/>
      </bottom>
      <diagonal/>
    </border>
    <border>
      <left style="medium">
        <color rgb="FF31859C"/>
      </left>
      <right style="thin">
        <color auto="1"/>
      </right>
      <top style="medium">
        <color rgb="FF31859C"/>
      </top>
      <bottom style="thin">
        <color rgb="FF31859C"/>
      </bottom>
      <diagonal/>
    </border>
    <border>
      <left style="thin">
        <color auto="1"/>
      </left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medium">
        <color rgb="FF31859C"/>
      </top>
      <bottom style="thin">
        <color rgb="FF31859C"/>
      </bottom>
      <diagonal/>
    </border>
    <border>
      <left/>
      <right style="medium">
        <color rgb="FF31859C"/>
      </right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 style="thin">
        <color auto="1"/>
      </right>
      <top style="thin">
        <color rgb="FF31859C"/>
      </top>
      <bottom style="medium">
        <color rgb="FF31859C"/>
      </bottom>
      <diagonal/>
    </border>
    <border>
      <left style="thin">
        <color auto="1"/>
      </left>
      <right/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 style="medium">
        <color rgb="FF31859C"/>
      </right>
      <top style="thin">
        <color rgb="FF31859C"/>
      </top>
      <bottom style="thin">
        <color rgb="FF31859C"/>
      </bottom>
      <diagonal/>
    </border>
    <border>
      <left/>
      <right style="medium">
        <color rgb="FF31859C"/>
      </right>
      <top style="thin">
        <color rgb="FF31859C"/>
      </top>
      <bottom style="thin">
        <color rgb="FF31859C"/>
      </bottom>
      <diagonal/>
    </border>
    <border>
      <left style="thin">
        <color rgb="FF31859C"/>
      </left>
      <right/>
      <top/>
      <bottom style="thin">
        <color rgb="FF31859C"/>
      </bottom>
      <diagonal/>
    </border>
    <border>
      <left/>
      <right style="medium">
        <color rgb="FF31859C"/>
      </right>
      <top/>
      <bottom style="thin">
        <color rgb="FF31859C"/>
      </bottom>
      <diagonal/>
    </border>
    <border>
      <left style="thin">
        <color rgb="FF31859C"/>
      </left>
      <right style="thin">
        <color rgb="FF31859C"/>
      </right>
      <top/>
      <bottom style="thin">
        <color rgb="FF31859C"/>
      </bottom>
      <diagonal/>
    </border>
    <border>
      <left style="thin">
        <color rgb="FF31859C"/>
      </left>
      <right style="medium">
        <color rgb="FF31859C"/>
      </right>
      <top/>
      <bottom style="thin">
        <color rgb="FF31859C"/>
      </bottom>
      <diagonal/>
    </border>
    <border>
      <left style="thin">
        <color rgb="FF31859C"/>
      </left>
      <right style="medium">
        <color rgb="FF31859C"/>
      </right>
      <top style="thin">
        <color rgb="FF31859C"/>
      </top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thin">
        <color rgb="FF31859C"/>
      </top>
      <bottom/>
      <diagonal/>
    </border>
    <border>
      <left style="thin">
        <color rgb="FF31859C"/>
      </left>
      <right/>
      <top style="thin">
        <color rgb="FF31859C"/>
      </top>
      <bottom/>
      <diagonal/>
    </border>
    <border>
      <left/>
      <right style="medium">
        <color rgb="FF31859C"/>
      </right>
      <top style="thin">
        <color rgb="FF31859C"/>
      </top>
      <bottom/>
      <diagonal/>
    </border>
    <border>
      <left style="thin">
        <color rgb="FF31859C"/>
      </left>
      <right/>
      <top/>
      <bottom/>
      <diagonal/>
    </border>
    <border>
      <left style="thin">
        <color rgb="FF31859C"/>
      </left>
      <right/>
      <top/>
      <bottom style="medium">
        <color rgb="FF31859C"/>
      </bottom>
      <diagonal/>
    </border>
    <border>
      <left/>
      <right style="medium">
        <color rgb="FF31859C"/>
      </right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/>
      <top/>
      <bottom style="medium">
        <color rgb="FF31859C"/>
      </bottom>
      <diagonal/>
    </border>
    <border>
      <left/>
      <right/>
      <top/>
      <bottom style="medium">
        <color rgb="FF31859C"/>
      </bottom>
      <diagonal/>
    </border>
    <border>
      <left style="medium">
        <color rgb="FF31859C"/>
      </left>
      <right/>
      <top style="thin">
        <color rgb="FF31859C"/>
      </top>
      <bottom style="thin">
        <color rgb="FF31859C"/>
      </bottom>
      <diagonal/>
    </border>
    <border>
      <left/>
      <right/>
      <top style="medium">
        <color rgb="FF31859C"/>
      </top>
      <bottom style="thin">
        <color rgb="FF31859C"/>
      </bottom>
      <diagonal/>
    </border>
    <border>
      <left style="medium">
        <color rgb="FF31859C"/>
      </left>
      <right/>
      <top style="thin">
        <color rgb="FF31859C"/>
      </top>
      <bottom style="medium">
        <color rgb="FF31859C"/>
      </bottom>
      <diagonal/>
    </border>
    <border>
      <left style="medium">
        <color rgb="FF31859C"/>
      </left>
      <right style="thin">
        <color rgb="FF31859C"/>
      </right>
      <top/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/>
      <bottom style="medium">
        <color rgb="FF31859C"/>
      </bottom>
      <diagonal/>
    </border>
    <border>
      <left style="medium">
        <color rgb="FF31859C"/>
      </left>
      <right/>
      <top style="medium">
        <color rgb="FF31859C"/>
      </top>
      <bottom style="medium">
        <color rgb="FF31859C"/>
      </bottom>
      <diagonal/>
    </border>
    <border>
      <left/>
      <right/>
      <top style="medium">
        <color rgb="FF31859C"/>
      </top>
      <bottom style="medium">
        <color rgb="FF31859C"/>
      </bottom>
      <diagonal/>
    </border>
    <border>
      <left style="thin">
        <color rgb="FF31859C"/>
      </left>
      <right/>
      <top style="medium">
        <color rgb="FF31859C"/>
      </top>
      <bottom style="medium">
        <color rgb="FF31859C"/>
      </bottom>
      <diagonal/>
    </border>
    <border>
      <left/>
      <right style="thin">
        <color rgb="FF31859C"/>
      </right>
      <top style="medium">
        <color rgb="FF31859C"/>
      </top>
      <bottom style="medium">
        <color rgb="FF31859C"/>
      </bottom>
      <diagonal/>
    </border>
    <border>
      <left/>
      <right style="medium">
        <color rgb="FF31859C"/>
      </right>
      <top style="medium">
        <color rgb="FF31859C"/>
      </top>
      <bottom style="medium">
        <color rgb="FF31859C"/>
      </bottom>
      <diagonal/>
    </border>
    <border>
      <left style="medium">
        <color rgb="FF31859C"/>
      </left>
      <right style="thin">
        <color rgb="FF31859C"/>
      </right>
      <top style="medium">
        <color rgb="FF31859C"/>
      </top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 style="medium">
        <color rgb="FF31859C"/>
      </top>
      <bottom style="medium">
        <color rgb="FF31859C"/>
      </bottom>
      <diagonal/>
    </border>
    <border>
      <left style="thin">
        <color rgb="FF31859C"/>
      </left>
      <right style="medium">
        <color rgb="FF31859C"/>
      </right>
      <top style="medium">
        <color rgb="FF31859C"/>
      </top>
      <bottom style="medium">
        <color rgb="FF31859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31859C"/>
      </right>
      <top style="thin">
        <color rgb="FF31859C"/>
      </top>
      <bottom style="medium">
        <color rgb="FF31859C"/>
      </bottom>
      <diagonal/>
    </border>
    <border>
      <left style="thin">
        <color rgb="FF31859C"/>
      </left>
      <right style="thin">
        <color rgb="FF31859C"/>
      </right>
      <top style="thin">
        <color rgb="FF31859C"/>
      </top>
      <bottom/>
      <diagonal/>
    </border>
    <border>
      <left style="medium">
        <color rgb="FF31859C"/>
      </left>
      <right style="thin">
        <color rgb="FF31859C"/>
      </right>
      <top/>
      <bottom style="thin">
        <color rgb="FF31859C"/>
      </bottom>
      <diagonal/>
    </border>
    <border>
      <left/>
      <right/>
      <top/>
      <bottom style="thin">
        <color rgb="FF31859C"/>
      </bottom>
      <diagonal/>
    </border>
    <border>
      <left style="medium">
        <color rgb="FF31859C"/>
      </left>
      <right style="medium">
        <color rgb="FF31859C"/>
      </right>
      <top style="medium">
        <color rgb="FF31859C"/>
      </top>
      <bottom style="medium">
        <color rgb="FF31859C"/>
      </bottom>
      <diagonal/>
    </border>
    <border>
      <left/>
      <right/>
      <top style="thin">
        <color rgb="FF31859C"/>
      </top>
      <bottom style="thin">
        <color rgb="FF31859C"/>
      </bottom>
      <diagonal/>
    </border>
    <border>
      <left/>
      <right/>
      <top style="thin">
        <color rgb="FF31859C"/>
      </top>
      <bottom style="medium">
        <color rgb="FF31859C"/>
      </bottom>
      <diagonal/>
    </border>
  </borders>
  <cellStyleXfs count="1">
    <xf numFmtId="0" fontId="0" fillId="0" borderId="0"/>
  </cellStyleXfs>
  <cellXfs count="303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0" fontId="2" fillId="0" borderId="3" xfId="0" applyNumberFormat="1" applyFont="1" applyFill="1" applyBorder="1" applyAlignment="1" applyProtection="1">
      <alignment vertical="center"/>
    </xf>
    <xf numFmtId="0" fontId="2" fillId="0" borderId="4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/>
    </xf>
    <xf numFmtId="0" fontId="2" fillId="0" borderId="5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left" vertical="center" inden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9" fillId="3" borderId="17" xfId="0" applyNumberFormat="1" applyFont="1" applyFill="1" applyBorder="1" applyAlignment="1" applyProtection="1">
      <alignment horizontal="center" vertical="center" wrapText="1"/>
    </xf>
    <xf numFmtId="0" fontId="9" fillId="3" borderId="17" xfId="0" applyNumberFormat="1" applyFont="1" applyFill="1" applyBorder="1" applyAlignment="1" applyProtection="1">
      <alignment horizontal="center" vertical="center"/>
    </xf>
    <xf numFmtId="0" fontId="9" fillId="3" borderId="18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/>
    </xf>
    <xf numFmtId="3" fontId="2" fillId="2" borderId="9" xfId="0" applyNumberFormat="1" applyFont="1" applyFill="1" applyBorder="1" applyAlignment="1" applyProtection="1">
      <alignment vertical="center"/>
    </xf>
    <xf numFmtId="3" fontId="2" fillId="0" borderId="9" xfId="0" applyNumberFormat="1" applyFont="1" applyFill="1" applyBorder="1" applyAlignment="1" applyProtection="1">
      <alignment vertical="center"/>
    </xf>
    <xf numFmtId="3" fontId="2" fillId="0" borderId="23" xfId="0" applyNumberFormat="1" applyFont="1" applyFill="1" applyBorder="1" applyAlignment="1" applyProtection="1">
      <alignment vertical="center"/>
    </xf>
    <xf numFmtId="3" fontId="2" fillId="0" borderId="24" xfId="0" applyNumberFormat="1" applyFont="1" applyFill="1" applyBorder="1" applyAlignment="1" applyProtection="1">
      <alignment vertical="center"/>
    </xf>
    <xf numFmtId="164" fontId="2" fillId="0" borderId="24" xfId="0" applyNumberFormat="1" applyFont="1" applyFill="1" applyBorder="1" applyAlignment="1" applyProtection="1">
      <alignment vertical="center"/>
    </xf>
    <xf numFmtId="0" fontId="2" fillId="0" borderId="17" xfId="0" applyNumberFormat="1" applyFont="1" applyFill="1" applyBorder="1" applyAlignment="1" applyProtection="1">
      <alignment horizontal="center" vertical="center"/>
    </xf>
    <xf numFmtId="3" fontId="2" fillId="0" borderId="17" xfId="0" applyNumberFormat="1" applyFont="1" applyFill="1" applyBorder="1" applyAlignment="1" applyProtection="1">
      <alignment vertical="center"/>
    </xf>
    <xf numFmtId="3" fontId="2" fillId="4" borderId="27" xfId="0" applyNumberFormat="1" applyFont="1" applyFill="1" applyBorder="1" applyAlignment="1" applyProtection="1">
      <alignment vertical="center"/>
    </xf>
    <xf numFmtId="3" fontId="2" fillId="4" borderId="28" xfId="0" applyNumberFormat="1" applyFont="1" applyFill="1" applyBorder="1" applyAlignment="1" applyProtection="1">
      <alignment vertical="center"/>
    </xf>
    <xf numFmtId="3" fontId="2" fillId="0" borderId="28" xfId="0" applyNumberFormat="1" applyFont="1" applyFill="1" applyBorder="1" applyAlignment="1" applyProtection="1">
      <alignment vertical="center"/>
    </xf>
    <xf numFmtId="3" fontId="10" fillId="2" borderId="9" xfId="0" applyNumberFormat="1" applyFont="1" applyFill="1" applyBorder="1" applyAlignment="1" applyProtection="1">
      <alignment vertical="center"/>
    </xf>
    <xf numFmtId="3" fontId="10" fillId="0" borderId="9" xfId="0" applyNumberFormat="1" applyFont="1" applyFill="1" applyBorder="1" applyAlignment="1" applyProtection="1">
      <alignment vertical="center"/>
    </xf>
    <xf numFmtId="3" fontId="2" fillId="4" borderId="0" xfId="0" applyNumberFormat="1" applyFont="1" applyFill="1" applyBorder="1" applyAlignment="1" applyProtection="1">
      <alignment vertical="center"/>
    </xf>
    <xf numFmtId="3" fontId="2" fillId="4" borderId="3" xfId="0" applyNumberFormat="1" applyFont="1" applyFill="1" applyBorder="1" applyAlignment="1" applyProtection="1">
      <alignment vertical="center"/>
    </xf>
    <xf numFmtId="3" fontId="10" fillId="0" borderId="27" xfId="0" applyNumberFormat="1" applyFont="1" applyFill="1" applyBorder="1" applyAlignment="1" applyProtection="1">
      <alignment vertical="center"/>
    </xf>
    <xf numFmtId="3" fontId="10" fillId="0" borderId="28" xfId="0" applyNumberFormat="1" applyFont="1" applyFill="1" applyBorder="1" applyAlignment="1" applyProtection="1">
      <alignment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3" fontId="10" fillId="0" borderId="13" xfId="0" applyNumberFormat="1" applyFont="1" applyFill="1" applyBorder="1" applyAlignment="1" applyProtection="1">
      <alignment vertical="center"/>
    </xf>
    <xf numFmtId="3" fontId="2" fillId="4" borderId="5" xfId="0" applyNumberFormat="1" applyFont="1" applyFill="1" applyBorder="1" applyAlignment="1" applyProtection="1">
      <alignment vertical="center"/>
    </xf>
    <xf numFmtId="3" fontId="2" fillId="4" borderId="27" xfId="0" applyNumberFormat="1" applyFont="1" applyFill="1" applyBorder="1" applyAlignment="1" applyProtection="1">
      <alignment vertical="center"/>
      <protection locked="0"/>
    </xf>
    <xf numFmtId="3" fontId="2" fillId="4" borderId="28" xfId="0" applyNumberFormat="1" applyFont="1" applyFill="1" applyBorder="1" applyAlignment="1" applyProtection="1">
      <alignment vertical="center"/>
      <protection locked="0"/>
    </xf>
    <xf numFmtId="164" fontId="2" fillId="0" borderId="28" xfId="0" applyNumberFormat="1" applyFont="1" applyFill="1" applyBorder="1" applyAlignment="1" applyProtection="1">
      <alignment vertical="center"/>
    </xf>
    <xf numFmtId="3" fontId="2" fillId="4" borderId="29" xfId="0" applyNumberFormat="1" applyFont="1" applyFill="1" applyBorder="1" applyAlignment="1" applyProtection="1">
      <alignment vertical="center"/>
    </xf>
    <xf numFmtId="3" fontId="2" fillId="4" borderId="30" xfId="0" applyNumberFormat="1" applyFont="1" applyFill="1" applyBorder="1" applyAlignment="1" applyProtection="1">
      <alignment vertical="center"/>
    </xf>
    <xf numFmtId="3" fontId="10" fillId="0" borderId="14" xfId="0" applyNumberFormat="1" applyFont="1" applyFill="1" applyBorder="1" applyAlignment="1" applyProtection="1">
      <alignment vertical="center"/>
    </xf>
    <xf numFmtId="3" fontId="10" fillId="0" borderId="31" xfId="0" applyNumberFormat="1" applyFont="1" applyFill="1" applyBorder="1" applyAlignment="1" applyProtection="1">
      <alignment vertical="center"/>
    </xf>
    <xf numFmtId="3" fontId="10" fillId="0" borderId="32" xfId="0" applyNumberFormat="1" applyFont="1" applyFill="1" applyBorder="1" applyAlignment="1" applyProtection="1">
      <alignment vertical="center"/>
    </xf>
    <xf numFmtId="3" fontId="10" fillId="0" borderId="33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3" fontId="2" fillId="4" borderId="34" xfId="0" applyNumberFormat="1" applyFont="1" applyFill="1" applyBorder="1" applyAlignment="1" applyProtection="1">
      <alignment vertical="center"/>
    </xf>
    <xf numFmtId="3" fontId="2" fillId="4" borderId="35" xfId="0" applyNumberFormat="1" applyFont="1" applyFill="1" applyBorder="1" applyAlignment="1" applyProtection="1">
      <alignment vertical="center"/>
    </xf>
    <xf numFmtId="3" fontId="2" fillId="4" borderId="36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 wrapText="1"/>
    </xf>
    <xf numFmtId="3" fontId="2" fillId="4" borderId="37" xfId="0" applyNumberFormat="1" applyFont="1" applyFill="1" applyBorder="1" applyAlignment="1" applyProtection="1">
      <alignment vertical="center"/>
    </xf>
    <xf numFmtId="0" fontId="9" fillId="0" borderId="13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9" fillId="0" borderId="17" xfId="0" applyNumberFormat="1" applyFont="1" applyFill="1" applyBorder="1" applyAlignment="1" applyProtection="1">
      <alignment horizontal="left" vertical="center" wrapText="1" indent="1"/>
    </xf>
    <xf numFmtId="3" fontId="10" fillId="0" borderId="17" xfId="0" applyNumberFormat="1" applyFont="1" applyFill="1" applyBorder="1" applyAlignment="1" applyProtection="1">
      <alignment vertical="center"/>
    </xf>
    <xf numFmtId="3" fontId="10" fillId="0" borderId="18" xfId="0" applyNumberFormat="1" applyFont="1" applyFill="1" applyBorder="1" applyAlignment="1" applyProtection="1">
      <alignment vertical="center"/>
    </xf>
    <xf numFmtId="3" fontId="2" fillId="4" borderId="38" xfId="0" applyNumberFormat="1" applyFont="1" applyFill="1" applyBorder="1" applyAlignment="1" applyProtection="1">
      <alignment vertical="center"/>
    </xf>
    <xf numFmtId="3" fontId="2" fillId="4" borderId="20" xfId="0" applyNumberFormat="1" applyFont="1" applyFill="1" applyBorder="1" applyAlignment="1" applyProtection="1">
      <alignment vertical="center"/>
    </xf>
    <xf numFmtId="3" fontId="10" fillId="0" borderId="39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9" fillId="3" borderId="24" xfId="0" applyNumberFormat="1" applyFont="1" applyFill="1" applyBorder="1" applyAlignment="1" applyProtection="1">
      <alignment horizontal="center" vertical="center"/>
    </xf>
    <xf numFmtId="3" fontId="10" fillId="0" borderId="43" xfId="0" applyNumberFormat="1" applyFont="1" applyFill="1" applyBorder="1" applyAlignment="1" applyProtection="1">
      <alignment horizontal="left" vertical="center" indent="1"/>
    </xf>
    <xf numFmtId="0" fontId="9" fillId="5" borderId="40" xfId="0" applyNumberFormat="1" applyFont="1" applyFill="1" applyBorder="1" applyAlignment="1" applyProtection="1">
      <alignment horizontal="center" vertical="center"/>
    </xf>
    <xf numFmtId="0" fontId="9" fillId="5" borderId="10" xfId="0" applyNumberFormat="1" applyFont="1" applyFill="1" applyBorder="1" applyAlignment="1" applyProtection="1">
      <alignment horizontal="center" vertical="center"/>
    </xf>
    <xf numFmtId="0" fontId="9" fillId="5" borderId="8" xfId="0" applyNumberFormat="1" applyFont="1" applyFill="1" applyBorder="1" applyAlignment="1" applyProtection="1">
      <alignment horizontal="center" vertical="center" wrapText="1"/>
    </xf>
    <xf numFmtId="0" fontId="9" fillId="5" borderId="24" xfId="0" applyNumberFormat="1" applyFont="1" applyFill="1" applyBorder="1" applyAlignment="1" applyProtection="1">
      <alignment horizontal="center" vertical="center" wrapText="1"/>
    </xf>
    <xf numFmtId="0" fontId="9" fillId="5" borderId="44" xfId="0" applyNumberFormat="1" applyFont="1" applyFill="1" applyBorder="1" applyAlignment="1" applyProtection="1">
      <alignment horizontal="center" vertical="center"/>
    </xf>
    <xf numFmtId="0" fontId="9" fillId="5" borderId="9" xfId="0" applyNumberFormat="1" applyFont="1" applyFill="1" applyBorder="1" applyAlignment="1" applyProtection="1">
      <alignment horizontal="center" vertical="center"/>
    </xf>
    <xf numFmtId="0" fontId="9" fillId="5" borderId="24" xfId="0" applyNumberFormat="1" applyFont="1" applyFill="1" applyBorder="1" applyAlignment="1" applyProtection="1">
      <alignment horizontal="center" vertical="center"/>
    </xf>
    <xf numFmtId="3" fontId="10" fillId="0" borderId="45" xfId="0" applyNumberFormat="1" applyFont="1" applyFill="1" applyBorder="1" applyAlignment="1" applyProtection="1">
      <alignment horizontal="left" vertical="center" indent="1"/>
    </xf>
    <xf numFmtId="3" fontId="10" fillId="0" borderId="41" xfId="0" applyNumberFormat="1" applyFont="1" applyFill="1" applyBorder="1" applyAlignment="1" applyProtection="1">
      <alignment horizontal="center" vertical="center"/>
    </xf>
    <xf numFmtId="3" fontId="10" fillId="0" borderId="46" xfId="0" applyNumberFormat="1" applyFont="1" applyFill="1" applyBorder="1" applyAlignment="1" applyProtection="1">
      <alignment horizontal="center" vertical="center" wrapText="1"/>
    </xf>
    <xf numFmtId="3" fontId="10" fillId="0" borderId="20" xfId="0" applyNumberFormat="1" applyFont="1" applyFill="1" applyBorder="1" applyAlignment="1" applyProtection="1">
      <alignment horizontal="center" vertical="center"/>
    </xf>
    <xf numFmtId="3" fontId="10" fillId="0" borderId="42" xfId="0" applyNumberFormat="1" applyFont="1" applyFill="1" applyBorder="1" applyAlignment="1" applyProtection="1">
      <alignment vertical="center"/>
    </xf>
    <xf numFmtId="3" fontId="10" fillId="0" borderId="47" xfId="0" applyNumberFormat="1" applyFont="1" applyFill="1" applyBorder="1" applyAlignment="1" applyProtection="1">
      <alignment vertical="center"/>
    </xf>
    <xf numFmtId="3" fontId="10" fillId="0" borderId="20" xfId="0" applyNumberFormat="1" applyFont="1" applyFill="1" applyBorder="1" applyAlignment="1" applyProtection="1">
      <alignment vertical="center"/>
    </xf>
    <xf numFmtId="0" fontId="2" fillId="3" borderId="51" xfId="0" applyNumberFormat="1" applyFont="1" applyFill="1" applyBorder="1" applyAlignment="1" applyProtection="1">
      <alignment horizontal="center" vertical="center"/>
    </xf>
    <xf numFmtId="0" fontId="2" fillId="3" borderId="53" xfId="0" applyNumberFormat="1" applyFont="1" applyFill="1" applyBorder="1" applyAlignment="1" applyProtection="1">
      <alignment horizontal="center" vertical="center"/>
    </xf>
    <xf numFmtId="0" fontId="2" fillId="3" borderId="54" xfId="0" applyNumberFormat="1" applyFont="1" applyFill="1" applyBorder="1" applyAlignment="1" applyProtection="1">
      <alignment horizontal="center" vertical="center"/>
    </xf>
    <xf numFmtId="0" fontId="2" fillId="3" borderId="38" xfId="0" applyNumberFormat="1" applyFont="1" applyFill="1" applyBorder="1" applyAlignment="1" applyProtection="1">
      <alignment horizontal="center" vertical="center"/>
    </xf>
    <xf numFmtId="0" fontId="2" fillId="3" borderId="42" xfId="0" applyNumberFormat="1" applyFont="1" applyFill="1" applyBorder="1" applyAlignment="1" applyProtection="1">
      <alignment horizontal="center" vertical="center"/>
    </xf>
    <xf numFmtId="0" fontId="2" fillId="3" borderId="5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 indent="4"/>
    </xf>
    <xf numFmtId="0" fontId="5" fillId="0" borderId="56" xfId="0" applyNumberFormat="1" applyFont="1" applyFill="1" applyBorder="1" applyAlignment="1" applyProtection="1"/>
    <xf numFmtId="3" fontId="10" fillId="0" borderId="8" xfId="0" applyNumberFormat="1" applyFont="1" applyFill="1" applyBorder="1" applyAlignment="1" applyProtection="1">
      <alignment vertical="center"/>
    </xf>
    <xf numFmtId="3" fontId="10" fillId="0" borderId="10" xfId="0" applyNumberFormat="1" applyFont="1" applyFill="1" applyBorder="1" applyAlignment="1" applyProtection="1">
      <alignment vertical="center"/>
    </xf>
    <xf numFmtId="3" fontId="2" fillId="2" borderId="8" xfId="0" applyNumberFormat="1" applyFont="1" applyFill="1" applyBorder="1" applyAlignment="1" applyProtection="1">
      <alignment horizontal="center" vertical="center"/>
    </xf>
    <xf numFmtId="0" fontId="2" fillId="0" borderId="56" xfId="0" applyNumberFormat="1" applyFont="1" applyFill="1" applyBorder="1" applyAlignment="1" applyProtection="1">
      <alignment vertical="center"/>
    </xf>
    <xf numFmtId="3" fontId="2" fillId="4" borderId="45" xfId="0" applyNumberFormat="1" applyFont="1" applyFill="1" applyBorder="1" applyAlignment="1" applyProtection="1">
      <alignment vertical="center"/>
    </xf>
    <xf numFmtId="3" fontId="2" fillId="4" borderId="57" xfId="0" applyNumberFormat="1" applyFont="1" applyFill="1" applyBorder="1" applyAlignment="1" applyProtection="1">
      <alignment vertical="center"/>
    </xf>
    <xf numFmtId="3" fontId="10" fillId="0" borderId="58" xfId="0" applyNumberFormat="1" applyFont="1" applyFill="1" applyBorder="1" applyAlignment="1" applyProtection="1">
      <alignment vertical="center"/>
    </xf>
    <xf numFmtId="3" fontId="10" fillId="0" borderId="35" xfId="0" applyNumberFormat="1" applyFont="1" applyFill="1" applyBorder="1" applyAlignment="1" applyProtection="1">
      <alignment vertical="center"/>
    </xf>
    <xf numFmtId="3" fontId="2" fillId="4" borderId="53" xfId="0" applyNumberFormat="1" applyFont="1" applyFill="1" applyBorder="1" applyAlignment="1" applyProtection="1">
      <alignment vertical="center"/>
    </xf>
    <xf numFmtId="3" fontId="2" fillId="4" borderId="54" xfId="0" applyNumberFormat="1" applyFont="1" applyFill="1" applyBorder="1" applyAlignment="1" applyProtection="1">
      <alignment vertical="center"/>
    </xf>
    <xf numFmtId="3" fontId="10" fillId="0" borderId="29" xfId="0" applyNumberFormat="1" applyFont="1" applyFill="1" applyBorder="1" applyAlignment="1" applyProtection="1">
      <alignment vertical="center"/>
    </xf>
    <xf numFmtId="3" fontId="10" fillId="0" borderId="16" xfId="0" applyNumberFormat="1" applyFont="1" applyFill="1" applyBorder="1" applyAlignment="1" applyProtection="1">
      <alignment vertical="center"/>
    </xf>
    <xf numFmtId="3" fontId="10" fillId="0" borderId="59" xfId="0" applyNumberFormat="1" applyFont="1" applyFill="1" applyBorder="1" applyAlignment="1" applyProtection="1">
      <alignment vertical="center"/>
    </xf>
    <xf numFmtId="0" fontId="10" fillId="0" borderId="60" xfId="0" applyNumberFormat="1" applyFont="1" applyFill="1" applyBorder="1" applyAlignment="1" applyProtection="1">
      <alignment vertical="center"/>
    </xf>
    <xf numFmtId="0" fontId="2" fillId="0" borderId="60" xfId="0" applyNumberFormat="1" applyFont="1" applyFill="1" applyBorder="1" applyAlignment="1" applyProtection="1">
      <alignment vertical="center"/>
    </xf>
    <xf numFmtId="0" fontId="2" fillId="3" borderId="3" xfId="0" applyNumberFormat="1" applyFont="1" applyFill="1" applyBorder="1" applyAlignment="1" applyProtection="1">
      <alignment horizontal="center" vertical="center"/>
    </xf>
    <xf numFmtId="3" fontId="10" fillId="0" borderId="24" xfId="0" applyNumberFormat="1" applyFont="1" applyFill="1" applyBorder="1" applyAlignment="1" applyProtection="1">
      <alignment vertical="center"/>
    </xf>
    <xf numFmtId="0" fontId="2" fillId="3" borderId="61" xfId="0" applyNumberFormat="1" applyFont="1" applyFill="1" applyBorder="1" applyAlignment="1" applyProtection="1">
      <alignment horizontal="center" vertical="center"/>
    </xf>
    <xf numFmtId="3" fontId="10" fillId="0" borderId="61" xfId="0" applyNumberFormat="1" applyFont="1" applyFill="1" applyBorder="1" applyAlignment="1" applyProtection="1">
      <alignment vertical="center"/>
    </xf>
    <xf numFmtId="3" fontId="2" fillId="0" borderId="19" xfId="0" applyNumberFormat="1" applyFont="1" applyFill="1" applyBorder="1" applyAlignment="1" applyProtection="1">
      <alignment vertical="center"/>
    </xf>
    <xf numFmtId="0" fontId="2" fillId="0" borderId="41" xfId="0" applyNumberFormat="1" applyFont="1" applyFill="1" applyBorder="1" applyAlignment="1" applyProtection="1">
      <alignment vertical="center"/>
    </xf>
    <xf numFmtId="0" fontId="2" fillId="0" borderId="42" xfId="0" applyNumberFormat="1" applyFont="1" applyFill="1" applyBorder="1" applyAlignment="1" applyProtection="1">
      <alignment vertical="center"/>
    </xf>
    <xf numFmtId="0" fontId="2" fillId="0" borderId="20" xfId="0" applyNumberFormat="1" applyFont="1" applyFill="1" applyBorder="1" applyAlignment="1" applyProtection="1">
      <alignment vertical="center"/>
    </xf>
    <xf numFmtId="14" fontId="7" fillId="0" borderId="0" xfId="0" applyNumberFormat="1" applyFont="1" applyFill="1" applyBorder="1" applyAlignment="1" applyProtection="1">
      <alignment horizontal="left" vertical="center"/>
    </xf>
    <xf numFmtId="0" fontId="9" fillId="3" borderId="17" xfId="0" applyNumberFormat="1" applyFont="1" applyFill="1" applyBorder="1" applyAlignment="1" applyProtection="1">
      <alignment horizontal="center" vertical="center" wrapText="1"/>
    </xf>
    <xf numFmtId="0" fontId="2" fillId="3" borderId="51" xfId="0" applyNumberFormat="1" applyFont="1" applyFill="1" applyBorder="1" applyAlignment="1" applyProtection="1">
      <alignment horizontal="center" vertical="center"/>
    </xf>
    <xf numFmtId="0" fontId="2" fillId="3" borderId="51" xfId="0" applyNumberFormat="1" applyFont="1" applyFill="1" applyBorder="1" applyAlignment="1" applyProtection="1">
      <alignment horizontal="center" vertical="center"/>
    </xf>
    <xf numFmtId="0" fontId="9" fillId="3" borderId="17" xfId="0" applyNumberFormat="1" applyFont="1" applyFill="1" applyBorder="1" applyAlignment="1" applyProtection="1">
      <alignment horizontal="center" vertical="center" wrapText="1"/>
    </xf>
    <xf numFmtId="0" fontId="5" fillId="6" borderId="56" xfId="0" applyNumberFormat="1" applyFont="1" applyFill="1" applyBorder="1" applyAlignment="1" applyProtection="1"/>
    <xf numFmtId="0" fontId="5" fillId="5" borderId="56" xfId="0" applyNumberFormat="1" applyFont="1" applyFill="1" applyBorder="1" applyAlignment="1" applyProtection="1"/>
    <xf numFmtId="0" fontId="1" fillId="2" borderId="40" xfId="0" applyNumberFormat="1" applyFont="1" applyFill="1" applyBorder="1" applyAlignment="1" applyProtection="1">
      <alignment horizontal="left" vertical="center" wrapText="1" indent="1"/>
    </xf>
    <xf numFmtId="0" fontId="1" fillId="2" borderId="44" xfId="0" applyNumberFormat="1" applyFont="1" applyFill="1" applyBorder="1" applyAlignment="1" applyProtection="1">
      <alignment horizontal="left" vertical="center" wrapText="1" indent="1"/>
    </xf>
    <xf numFmtId="0" fontId="1" fillId="2" borderId="24" xfId="0" applyNumberFormat="1" applyFont="1" applyFill="1" applyBorder="1" applyAlignment="1" applyProtection="1">
      <alignment horizontal="left" vertical="center" wrapText="1" indent="1"/>
    </xf>
    <xf numFmtId="0" fontId="2" fillId="3" borderId="61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43" xfId="0" applyNumberFormat="1" applyFont="1" applyFill="1" applyBorder="1" applyAlignment="1" applyProtection="1">
      <alignment horizontal="left" vertical="center" wrapText="1" indent="1"/>
    </xf>
    <xf numFmtId="0" fontId="1" fillId="2" borderId="62" xfId="0" applyNumberFormat="1" applyFont="1" applyFill="1" applyBorder="1" applyAlignment="1" applyProtection="1">
      <alignment horizontal="left" vertical="center" wrapText="1" indent="1"/>
    </xf>
    <xf numFmtId="0" fontId="1" fillId="2" borderId="28" xfId="0" applyNumberFormat="1" applyFont="1" applyFill="1" applyBorder="1" applyAlignment="1" applyProtection="1">
      <alignment horizontal="left" vertical="center" wrapText="1" indent="1"/>
    </xf>
    <xf numFmtId="0" fontId="1" fillId="2" borderId="61" xfId="0" applyNumberFormat="1" applyFont="1" applyFill="1" applyBorder="1" applyAlignment="1" applyProtection="1">
      <alignment horizontal="left" vertical="center" wrapText="1" indent="1"/>
    </xf>
    <xf numFmtId="0" fontId="9" fillId="2" borderId="45" xfId="0" applyNumberFormat="1" applyFont="1" applyFill="1" applyBorder="1" applyAlignment="1" applyProtection="1">
      <alignment horizontal="center" vertical="center"/>
    </xf>
    <xf numFmtId="0" fontId="9" fillId="2" borderId="39" xfId="0" applyNumberFormat="1" applyFont="1" applyFill="1" applyBorder="1" applyAlignment="1" applyProtection="1">
      <alignment horizontal="center" vertical="center"/>
    </xf>
    <xf numFmtId="0" fontId="9" fillId="4" borderId="48" xfId="0" applyNumberFormat="1" applyFont="1" applyFill="1" applyBorder="1" applyAlignment="1" applyProtection="1">
      <alignment horizontal="center" vertical="center"/>
    </xf>
    <xf numFmtId="0" fontId="9" fillId="4" borderId="52" xfId="0" applyNumberFormat="1" applyFont="1" applyFill="1" applyBorder="1" applyAlignment="1" applyProtection="1">
      <alignment horizontal="center" vertical="center"/>
    </xf>
    <xf numFmtId="0" fontId="9" fillId="2" borderId="40" xfId="0" applyNumberFormat="1" applyFont="1" applyFill="1" applyBorder="1" applyAlignment="1" applyProtection="1">
      <alignment horizontal="center" vertical="center" wrapText="1"/>
    </xf>
    <xf numFmtId="0" fontId="9" fillId="2" borderId="24" xfId="0" applyNumberFormat="1" applyFont="1" applyFill="1" applyBorder="1" applyAlignment="1" applyProtection="1">
      <alignment horizontal="center" vertical="center" wrapText="1"/>
    </xf>
    <xf numFmtId="0" fontId="9" fillId="2" borderId="45" xfId="0" applyNumberFormat="1" applyFont="1" applyFill="1" applyBorder="1" applyAlignment="1" applyProtection="1">
      <alignment horizontal="center" vertical="center" wrapText="1"/>
    </xf>
    <xf numFmtId="0" fontId="9" fillId="2" borderId="39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3" borderId="2" xfId="0" applyNumberFormat="1" applyFont="1" applyFill="1" applyBorder="1" applyAlignment="1" applyProtection="1">
      <alignment horizontal="center" vertical="center" wrapText="1"/>
      <protection hidden="1"/>
    </xf>
    <xf numFmtId="0" fontId="2" fillId="3" borderId="3" xfId="0" applyNumberFormat="1" applyFont="1" applyFill="1" applyBorder="1" applyAlignment="1" applyProtection="1">
      <alignment horizontal="center" vertical="center" wrapText="1"/>
      <protection hidden="1"/>
    </xf>
    <xf numFmtId="0" fontId="2" fillId="3" borderId="40" xfId="0" applyNumberFormat="1" applyFont="1" applyFill="1" applyBorder="1" applyAlignment="1" applyProtection="1">
      <alignment horizontal="center" vertical="center"/>
    </xf>
    <xf numFmtId="0" fontId="2" fillId="3" borderId="24" xfId="0" applyNumberFormat="1" applyFont="1" applyFill="1" applyBorder="1" applyAlignment="1" applyProtection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wrapText="1"/>
    </xf>
    <xf numFmtId="0" fontId="2" fillId="3" borderId="0" xfId="0" applyNumberFormat="1" applyFont="1" applyFill="1" applyBorder="1" applyAlignment="1" applyProtection="1">
      <alignment horizontal="center" vertical="center" wrapText="1"/>
    </xf>
    <xf numFmtId="0" fontId="2" fillId="3" borderId="48" xfId="0" applyNumberFormat="1" applyFont="1" applyFill="1" applyBorder="1" applyAlignment="1" applyProtection="1">
      <alignment horizontal="center" vertical="center"/>
    </xf>
    <xf numFmtId="0" fontId="2" fillId="3" borderId="49" xfId="0" applyNumberFormat="1" applyFont="1" applyFill="1" applyBorder="1" applyAlignment="1" applyProtection="1">
      <alignment horizontal="center" vertical="center"/>
    </xf>
    <xf numFmtId="0" fontId="2" fillId="3" borderId="50" xfId="0" applyNumberFormat="1" applyFont="1" applyFill="1" applyBorder="1" applyAlignment="1" applyProtection="1">
      <alignment horizontal="center" vertical="center"/>
    </xf>
    <xf numFmtId="0" fontId="2" fillId="3" borderId="51" xfId="0" applyNumberFormat="1" applyFont="1" applyFill="1" applyBorder="1" applyAlignment="1" applyProtection="1">
      <alignment horizontal="center" vertical="center"/>
    </xf>
    <xf numFmtId="0" fontId="2" fillId="3" borderId="52" xfId="0" applyNumberFormat="1" applyFont="1" applyFill="1" applyBorder="1" applyAlignment="1" applyProtection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16" xfId="0" applyNumberFormat="1" applyFont="1" applyFill="1" applyBorder="1" applyAlignment="1" applyProtection="1">
      <alignment horizontal="center" vertical="center" wrapText="1"/>
    </xf>
    <xf numFmtId="0" fontId="9" fillId="3" borderId="1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41" xfId="0" applyNumberFormat="1" applyFont="1" applyFill="1" applyBorder="1" applyAlignment="1" applyProtection="1">
      <alignment horizontal="center" vertical="center" wrapText="1"/>
    </xf>
    <xf numFmtId="0" fontId="9" fillId="3" borderId="42" xfId="0" applyNumberFormat="1" applyFont="1" applyFill="1" applyBorder="1" applyAlignment="1" applyProtection="1">
      <alignment horizontal="center" vertical="center" wrapText="1"/>
    </xf>
    <xf numFmtId="0" fontId="9" fillId="3" borderId="3" xfId="0" applyNumberFormat="1" applyFont="1" applyFill="1" applyBorder="1" applyAlignment="1" applyProtection="1">
      <alignment horizontal="center" vertical="center" wrapText="1"/>
    </xf>
    <xf numFmtId="0" fontId="9" fillId="3" borderId="20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textRotation="90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1" xfId="0" applyNumberFormat="1" applyFont="1" applyFill="1" applyBorder="1" applyAlignment="1" applyProtection="1">
      <alignment horizontal="center" vertical="center"/>
    </xf>
    <xf numFmtId="0" fontId="9" fillId="0" borderId="22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9" fillId="3" borderId="8" xfId="0" applyNumberFormat="1" applyFont="1" applyFill="1" applyBorder="1" applyAlignment="1" applyProtection="1">
      <alignment horizontal="center" vertical="center" wrapText="1"/>
    </xf>
    <xf numFmtId="0" fontId="9" fillId="3" borderId="9" xfId="0" applyNumberFormat="1" applyFont="1" applyFill="1" applyBorder="1" applyAlignment="1" applyProtection="1">
      <alignment horizontal="center" vertical="center" wrapText="1"/>
    </xf>
    <xf numFmtId="0" fontId="9" fillId="3" borderId="12" xfId="0" applyNumberFormat="1" applyFont="1" applyFill="1" applyBorder="1" applyAlignment="1" applyProtection="1">
      <alignment horizontal="center" vertical="center" wrapText="1"/>
    </xf>
    <xf numFmtId="0" fontId="9" fillId="3" borderId="13" xfId="0" applyNumberFormat="1" applyFont="1" applyFill="1" applyBorder="1" applyAlignment="1" applyProtection="1">
      <alignment horizontal="center" vertical="center" wrapText="1"/>
    </xf>
    <xf numFmtId="0" fontId="9" fillId="3" borderId="16" xfId="0" applyNumberFormat="1" applyFont="1" applyFill="1" applyBorder="1" applyAlignment="1" applyProtection="1">
      <alignment horizontal="center" vertical="center" wrapText="1"/>
    </xf>
    <xf numFmtId="0" fontId="9" fillId="3" borderId="17" xfId="0" applyNumberFormat="1" applyFont="1" applyFill="1" applyBorder="1" applyAlignment="1" applyProtection="1">
      <alignment horizontal="center" vertical="center" wrapText="1"/>
    </xf>
    <xf numFmtId="0" fontId="9" fillId="3" borderId="10" xfId="0" applyNumberFormat="1" applyFont="1" applyFill="1" applyBorder="1" applyAlignment="1" applyProtection="1">
      <alignment horizontal="center" vertical="center" wrapText="1"/>
    </xf>
    <xf numFmtId="0" fontId="9" fillId="3" borderId="14" xfId="0" applyNumberFormat="1" applyFont="1" applyFill="1" applyBorder="1" applyAlignment="1" applyProtection="1">
      <alignment horizontal="center" vertical="center" wrapText="1"/>
    </xf>
    <xf numFmtId="0" fontId="9" fillId="3" borderId="11" xfId="0" applyNumberFormat="1" applyFont="1" applyFill="1" applyBorder="1" applyAlignment="1" applyProtection="1">
      <alignment horizontal="center" vertical="center" wrapText="1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19" xfId="0" applyNumberFormat="1" applyFont="1" applyFill="1" applyBorder="1" applyAlignment="1" applyProtection="1">
      <alignment horizontal="center" vertical="center" wrapText="1"/>
    </xf>
    <xf numFmtId="0" fontId="9" fillId="3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10" fillId="2" borderId="23" xfId="0" applyNumberFormat="1" applyFont="1" applyFill="1" applyBorder="1" applyAlignment="1" applyProtection="1">
      <alignment horizontal="center" vertical="center" wrapText="1"/>
    </xf>
    <xf numFmtId="0" fontId="10" fillId="2" borderId="19" xfId="0" applyNumberFormat="1" applyFont="1" applyFill="1" applyBorder="1" applyAlignment="1" applyProtection="1">
      <alignment horizontal="center" vertical="center" wrapText="1"/>
    </xf>
    <xf numFmtId="0" fontId="1" fillId="2" borderId="45" xfId="0" applyNumberFormat="1" applyFont="1" applyFill="1" applyBorder="1" applyAlignment="1" applyProtection="1">
      <alignment horizontal="left" vertical="center" wrapText="1" indent="1"/>
    </xf>
    <xf numFmtId="0" fontId="1" fillId="2" borderId="63" xfId="0" applyNumberFormat="1" applyFont="1" applyFill="1" applyBorder="1" applyAlignment="1" applyProtection="1">
      <alignment horizontal="left" vertical="center" wrapText="1" indent="1"/>
    </xf>
    <xf numFmtId="0" fontId="1" fillId="2" borderId="39" xfId="0" applyNumberFormat="1" applyFont="1" applyFill="1" applyBorder="1" applyAlignment="1" applyProtection="1">
      <alignment horizontal="left" vertical="center" wrapText="1" indent="1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0" fontId="2" fillId="0" borderId="3" xfId="0" applyNumberFormat="1" applyFont="1" applyFill="1" applyBorder="1" applyAlignment="1" applyProtection="1">
      <alignment vertical="center"/>
    </xf>
    <xf numFmtId="0" fontId="2" fillId="0" borderId="4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/>
    </xf>
    <xf numFmtId="0" fontId="2" fillId="0" borderId="5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left" vertical="center" inden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9" fillId="3" borderId="17" xfId="0" applyNumberFormat="1" applyFont="1" applyFill="1" applyBorder="1" applyAlignment="1" applyProtection="1">
      <alignment horizontal="center" vertical="center" wrapText="1"/>
    </xf>
    <xf numFmtId="0" fontId="9" fillId="3" borderId="17" xfId="0" applyNumberFormat="1" applyFont="1" applyFill="1" applyBorder="1" applyAlignment="1" applyProtection="1">
      <alignment horizontal="center" vertical="center"/>
    </xf>
    <xf numFmtId="0" fontId="9" fillId="3" borderId="18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/>
    </xf>
    <xf numFmtId="3" fontId="2" fillId="2" borderId="9" xfId="0" applyNumberFormat="1" applyFont="1" applyFill="1" applyBorder="1" applyAlignment="1" applyProtection="1">
      <alignment vertical="center"/>
    </xf>
    <xf numFmtId="3" fontId="2" fillId="0" borderId="9" xfId="0" applyNumberFormat="1" applyFont="1" applyFill="1" applyBorder="1" applyAlignment="1" applyProtection="1">
      <alignment vertical="center"/>
    </xf>
    <xf numFmtId="3" fontId="2" fillId="0" borderId="23" xfId="0" applyNumberFormat="1" applyFont="1" applyFill="1" applyBorder="1" applyAlignment="1" applyProtection="1">
      <alignment vertical="center"/>
    </xf>
    <xf numFmtId="3" fontId="2" fillId="0" borderId="24" xfId="0" applyNumberFormat="1" applyFont="1" applyFill="1" applyBorder="1" applyAlignment="1" applyProtection="1">
      <alignment vertical="center"/>
    </xf>
    <xf numFmtId="164" fontId="2" fillId="0" borderId="24" xfId="0" applyNumberFormat="1" applyFont="1" applyFill="1" applyBorder="1" applyAlignment="1" applyProtection="1">
      <alignment vertical="center"/>
    </xf>
    <xf numFmtId="0" fontId="2" fillId="0" borderId="17" xfId="0" applyNumberFormat="1" applyFont="1" applyFill="1" applyBorder="1" applyAlignment="1" applyProtection="1">
      <alignment horizontal="center" vertical="center"/>
    </xf>
    <xf numFmtId="3" fontId="2" fillId="0" borderId="17" xfId="0" applyNumberFormat="1" applyFont="1" applyFill="1" applyBorder="1" applyAlignment="1" applyProtection="1">
      <alignment vertical="center"/>
    </xf>
    <xf numFmtId="3" fontId="2" fillId="4" borderId="27" xfId="0" applyNumberFormat="1" applyFont="1" applyFill="1" applyBorder="1" applyAlignment="1" applyProtection="1">
      <alignment vertical="center"/>
    </xf>
    <xf numFmtId="3" fontId="2" fillId="4" borderId="28" xfId="0" applyNumberFormat="1" applyFont="1" applyFill="1" applyBorder="1" applyAlignment="1" applyProtection="1">
      <alignment vertical="center"/>
    </xf>
    <xf numFmtId="3" fontId="2" fillId="0" borderId="28" xfId="0" applyNumberFormat="1" applyFont="1" applyFill="1" applyBorder="1" applyAlignment="1" applyProtection="1">
      <alignment vertical="center"/>
    </xf>
    <xf numFmtId="3" fontId="10" fillId="2" borderId="9" xfId="0" applyNumberFormat="1" applyFont="1" applyFill="1" applyBorder="1" applyAlignment="1" applyProtection="1">
      <alignment vertical="center"/>
    </xf>
    <xf numFmtId="3" fontId="10" fillId="0" borderId="9" xfId="0" applyNumberFormat="1" applyFont="1" applyFill="1" applyBorder="1" applyAlignment="1" applyProtection="1">
      <alignment vertical="center"/>
    </xf>
    <xf numFmtId="3" fontId="2" fillId="4" borderId="0" xfId="0" applyNumberFormat="1" applyFont="1" applyFill="1" applyBorder="1" applyAlignment="1" applyProtection="1">
      <alignment vertical="center"/>
    </xf>
    <xf numFmtId="3" fontId="2" fillId="4" borderId="3" xfId="0" applyNumberFormat="1" applyFont="1" applyFill="1" applyBorder="1" applyAlignment="1" applyProtection="1">
      <alignment vertical="center"/>
    </xf>
    <xf numFmtId="3" fontId="10" fillId="0" borderId="27" xfId="0" applyNumberFormat="1" applyFont="1" applyFill="1" applyBorder="1" applyAlignment="1" applyProtection="1">
      <alignment vertical="center"/>
    </xf>
    <xf numFmtId="3" fontId="10" fillId="0" borderId="28" xfId="0" applyNumberFormat="1" applyFont="1" applyFill="1" applyBorder="1" applyAlignment="1" applyProtection="1">
      <alignment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3" fontId="10" fillId="0" borderId="13" xfId="0" applyNumberFormat="1" applyFont="1" applyFill="1" applyBorder="1" applyAlignment="1" applyProtection="1">
      <alignment vertical="center"/>
    </xf>
    <xf numFmtId="3" fontId="2" fillId="4" borderId="5" xfId="0" applyNumberFormat="1" applyFont="1" applyFill="1" applyBorder="1" applyAlignment="1" applyProtection="1">
      <alignment vertical="center"/>
    </xf>
    <xf numFmtId="3" fontId="2" fillId="4" borderId="27" xfId="0" applyNumberFormat="1" applyFont="1" applyFill="1" applyBorder="1" applyAlignment="1" applyProtection="1">
      <alignment vertical="center"/>
      <protection locked="0"/>
    </xf>
    <xf numFmtId="3" fontId="2" fillId="4" borderId="28" xfId="0" applyNumberFormat="1" applyFont="1" applyFill="1" applyBorder="1" applyAlignment="1" applyProtection="1">
      <alignment vertical="center"/>
      <protection locked="0"/>
    </xf>
    <xf numFmtId="164" fontId="2" fillId="0" borderId="28" xfId="0" applyNumberFormat="1" applyFont="1" applyFill="1" applyBorder="1" applyAlignment="1" applyProtection="1">
      <alignment vertical="center"/>
    </xf>
    <xf numFmtId="3" fontId="2" fillId="4" borderId="29" xfId="0" applyNumberFormat="1" applyFont="1" applyFill="1" applyBorder="1" applyAlignment="1" applyProtection="1">
      <alignment vertical="center"/>
    </xf>
    <xf numFmtId="3" fontId="2" fillId="4" borderId="30" xfId="0" applyNumberFormat="1" applyFont="1" applyFill="1" applyBorder="1" applyAlignment="1" applyProtection="1">
      <alignment vertical="center"/>
    </xf>
    <xf numFmtId="3" fontId="10" fillId="0" borderId="14" xfId="0" applyNumberFormat="1" applyFont="1" applyFill="1" applyBorder="1" applyAlignment="1" applyProtection="1">
      <alignment vertical="center"/>
    </xf>
    <xf numFmtId="3" fontId="10" fillId="0" borderId="31" xfId="0" applyNumberFormat="1" applyFont="1" applyFill="1" applyBorder="1" applyAlignment="1" applyProtection="1">
      <alignment vertical="center"/>
    </xf>
    <xf numFmtId="3" fontId="10" fillId="0" borderId="32" xfId="0" applyNumberFormat="1" applyFont="1" applyFill="1" applyBorder="1" applyAlignment="1" applyProtection="1">
      <alignment vertical="center"/>
    </xf>
    <xf numFmtId="3" fontId="10" fillId="0" borderId="33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3" fontId="2" fillId="4" borderId="34" xfId="0" applyNumberFormat="1" applyFont="1" applyFill="1" applyBorder="1" applyAlignment="1" applyProtection="1">
      <alignment vertical="center"/>
    </xf>
    <xf numFmtId="3" fontId="2" fillId="4" borderId="35" xfId="0" applyNumberFormat="1" applyFont="1" applyFill="1" applyBorder="1" applyAlignment="1" applyProtection="1">
      <alignment vertical="center"/>
    </xf>
    <xf numFmtId="3" fontId="2" fillId="4" borderId="36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 wrapText="1"/>
    </xf>
    <xf numFmtId="3" fontId="2" fillId="4" borderId="37" xfId="0" applyNumberFormat="1" applyFont="1" applyFill="1" applyBorder="1" applyAlignment="1" applyProtection="1">
      <alignment vertical="center"/>
    </xf>
    <xf numFmtId="0" fontId="9" fillId="0" borderId="13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9" fillId="0" borderId="17" xfId="0" applyNumberFormat="1" applyFont="1" applyFill="1" applyBorder="1" applyAlignment="1" applyProtection="1">
      <alignment horizontal="left" vertical="center" wrapText="1" indent="1"/>
    </xf>
    <xf numFmtId="3" fontId="10" fillId="0" borderId="17" xfId="0" applyNumberFormat="1" applyFont="1" applyFill="1" applyBorder="1" applyAlignment="1" applyProtection="1">
      <alignment vertical="center"/>
    </xf>
    <xf numFmtId="3" fontId="10" fillId="0" borderId="18" xfId="0" applyNumberFormat="1" applyFont="1" applyFill="1" applyBorder="1" applyAlignment="1" applyProtection="1">
      <alignment vertical="center"/>
    </xf>
    <xf numFmtId="3" fontId="2" fillId="4" borderId="38" xfId="0" applyNumberFormat="1" applyFont="1" applyFill="1" applyBorder="1" applyAlignment="1" applyProtection="1">
      <alignment vertical="center"/>
    </xf>
    <xf numFmtId="3" fontId="2" fillId="4" borderId="20" xfId="0" applyNumberFormat="1" applyFont="1" applyFill="1" applyBorder="1" applyAlignment="1" applyProtection="1">
      <alignment vertical="center"/>
    </xf>
    <xf numFmtId="3" fontId="10" fillId="0" borderId="39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9" fillId="3" borderId="24" xfId="0" applyNumberFormat="1" applyFont="1" applyFill="1" applyBorder="1" applyAlignment="1" applyProtection="1">
      <alignment horizontal="center" vertical="center"/>
    </xf>
    <xf numFmtId="3" fontId="10" fillId="0" borderId="43" xfId="0" applyNumberFormat="1" applyFont="1" applyFill="1" applyBorder="1" applyAlignment="1" applyProtection="1">
      <alignment horizontal="left" vertical="center" indent="1"/>
    </xf>
    <xf numFmtId="0" fontId="9" fillId="5" borderId="40" xfId="0" applyNumberFormat="1" applyFont="1" applyFill="1" applyBorder="1" applyAlignment="1" applyProtection="1">
      <alignment horizontal="center" vertical="center"/>
    </xf>
    <xf numFmtId="0" fontId="9" fillId="5" borderId="10" xfId="0" applyNumberFormat="1" applyFont="1" applyFill="1" applyBorder="1" applyAlignment="1" applyProtection="1">
      <alignment horizontal="center" vertical="center"/>
    </xf>
    <xf numFmtId="0" fontId="9" fillId="5" borderId="8" xfId="0" applyNumberFormat="1" applyFont="1" applyFill="1" applyBorder="1" applyAlignment="1" applyProtection="1">
      <alignment horizontal="center" vertical="center" wrapText="1"/>
    </xf>
    <xf numFmtId="0" fontId="9" fillId="5" borderId="24" xfId="0" applyNumberFormat="1" applyFont="1" applyFill="1" applyBorder="1" applyAlignment="1" applyProtection="1">
      <alignment horizontal="center" vertical="center" wrapText="1"/>
    </xf>
    <xf numFmtId="0" fontId="9" fillId="5" borderId="44" xfId="0" applyNumberFormat="1" applyFont="1" applyFill="1" applyBorder="1" applyAlignment="1" applyProtection="1">
      <alignment horizontal="center" vertical="center"/>
    </xf>
    <xf numFmtId="0" fontId="9" fillId="5" borderId="9" xfId="0" applyNumberFormat="1" applyFont="1" applyFill="1" applyBorder="1" applyAlignment="1" applyProtection="1">
      <alignment horizontal="center" vertical="center"/>
    </xf>
    <xf numFmtId="0" fontId="9" fillId="5" borderId="24" xfId="0" applyNumberFormat="1" applyFont="1" applyFill="1" applyBorder="1" applyAlignment="1" applyProtection="1">
      <alignment horizontal="center" vertical="center"/>
    </xf>
    <xf numFmtId="3" fontId="10" fillId="0" borderId="45" xfId="0" applyNumberFormat="1" applyFont="1" applyFill="1" applyBorder="1" applyAlignment="1" applyProtection="1">
      <alignment horizontal="left" vertical="center" indent="1"/>
    </xf>
    <xf numFmtId="3" fontId="10" fillId="0" borderId="41" xfId="0" applyNumberFormat="1" applyFont="1" applyFill="1" applyBorder="1" applyAlignment="1" applyProtection="1">
      <alignment horizontal="center" vertical="center"/>
    </xf>
    <xf numFmtId="3" fontId="10" fillId="0" borderId="46" xfId="0" applyNumberFormat="1" applyFont="1" applyFill="1" applyBorder="1" applyAlignment="1" applyProtection="1">
      <alignment horizontal="center" vertical="center" wrapText="1"/>
    </xf>
    <xf numFmtId="3" fontId="10" fillId="0" borderId="20" xfId="0" applyNumberFormat="1" applyFont="1" applyFill="1" applyBorder="1" applyAlignment="1" applyProtection="1">
      <alignment horizontal="center" vertical="center"/>
    </xf>
    <xf numFmtId="3" fontId="10" fillId="0" borderId="42" xfId="0" applyNumberFormat="1" applyFont="1" applyFill="1" applyBorder="1" applyAlignment="1" applyProtection="1">
      <alignment vertical="center"/>
    </xf>
    <xf numFmtId="3" fontId="10" fillId="0" borderId="47" xfId="0" applyNumberFormat="1" applyFont="1" applyFill="1" applyBorder="1" applyAlignment="1" applyProtection="1">
      <alignment vertical="center"/>
    </xf>
    <xf numFmtId="3" fontId="10" fillId="0" borderId="20" xfId="0" applyNumberFormat="1" applyFont="1" applyFill="1" applyBorder="1" applyAlignment="1" applyProtection="1">
      <alignment vertical="center"/>
    </xf>
    <xf numFmtId="0" fontId="2" fillId="3" borderId="51" xfId="0" applyNumberFormat="1" applyFont="1" applyFill="1" applyBorder="1" applyAlignment="1" applyProtection="1">
      <alignment horizontal="center" vertical="center"/>
    </xf>
    <xf numFmtId="0" fontId="2" fillId="3" borderId="53" xfId="0" applyNumberFormat="1" applyFont="1" applyFill="1" applyBorder="1" applyAlignment="1" applyProtection="1">
      <alignment horizontal="center" vertical="center"/>
    </xf>
    <xf numFmtId="0" fontId="2" fillId="3" borderId="54" xfId="0" applyNumberFormat="1" applyFont="1" applyFill="1" applyBorder="1" applyAlignment="1" applyProtection="1">
      <alignment horizontal="center" vertical="center"/>
    </xf>
    <xf numFmtId="0" fontId="2" fillId="3" borderId="38" xfId="0" applyNumberFormat="1" applyFont="1" applyFill="1" applyBorder="1" applyAlignment="1" applyProtection="1">
      <alignment horizontal="center" vertical="center"/>
    </xf>
    <xf numFmtId="0" fontId="2" fillId="3" borderId="42" xfId="0" applyNumberFormat="1" applyFont="1" applyFill="1" applyBorder="1" applyAlignment="1" applyProtection="1">
      <alignment horizontal="center" vertical="center"/>
    </xf>
    <xf numFmtId="0" fontId="2" fillId="3" borderId="5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 indent="4"/>
    </xf>
    <xf numFmtId="0" fontId="5" fillId="0" borderId="56" xfId="0" applyNumberFormat="1" applyFont="1" applyFill="1" applyBorder="1" applyAlignment="1" applyProtection="1"/>
    <xf numFmtId="3" fontId="10" fillId="0" borderId="8" xfId="0" applyNumberFormat="1" applyFont="1" applyFill="1" applyBorder="1" applyAlignment="1" applyProtection="1">
      <alignment vertical="center"/>
    </xf>
    <xf numFmtId="3" fontId="10" fillId="0" borderId="10" xfId="0" applyNumberFormat="1" applyFont="1" applyFill="1" applyBorder="1" applyAlignment="1" applyProtection="1">
      <alignment vertical="center"/>
    </xf>
    <xf numFmtId="3" fontId="2" fillId="2" borderId="8" xfId="0" applyNumberFormat="1" applyFont="1" applyFill="1" applyBorder="1" applyAlignment="1" applyProtection="1">
      <alignment horizontal="center" vertical="center"/>
    </xf>
    <xf numFmtId="0" fontId="2" fillId="0" borderId="56" xfId="0" applyNumberFormat="1" applyFont="1" applyFill="1" applyBorder="1" applyAlignment="1" applyProtection="1">
      <alignment vertical="center"/>
    </xf>
    <xf numFmtId="3" fontId="2" fillId="4" borderId="45" xfId="0" applyNumberFormat="1" applyFont="1" applyFill="1" applyBorder="1" applyAlignment="1" applyProtection="1">
      <alignment vertical="center"/>
    </xf>
    <xf numFmtId="3" fontId="2" fillId="4" borderId="57" xfId="0" applyNumberFormat="1" applyFont="1" applyFill="1" applyBorder="1" applyAlignment="1" applyProtection="1">
      <alignment vertical="center"/>
    </xf>
    <xf numFmtId="3" fontId="10" fillId="0" borderId="58" xfId="0" applyNumberFormat="1" applyFont="1" applyFill="1" applyBorder="1" applyAlignment="1" applyProtection="1">
      <alignment vertical="center"/>
    </xf>
    <xf numFmtId="3" fontId="10" fillId="0" borderId="35" xfId="0" applyNumberFormat="1" applyFont="1" applyFill="1" applyBorder="1" applyAlignment="1" applyProtection="1">
      <alignment vertical="center"/>
    </xf>
    <xf numFmtId="3" fontId="2" fillId="4" borderId="53" xfId="0" applyNumberFormat="1" applyFont="1" applyFill="1" applyBorder="1" applyAlignment="1" applyProtection="1">
      <alignment vertical="center"/>
    </xf>
    <xf numFmtId="3" fontId="2" fillId="4" borderId="54" xfId="0" applyNumberFormat="1" applyFont="1" applyFill="1" applyBorder="1" applyAlignment="1" applyProtection="1">
      <alignment vertical="center"/>
    </xf>
    <xf numFmtId="3" fontId="10" fillId="0" borderId="29" xfId="0" applyNumberFormat="1" applyFont="1" applyFill="1" applyBorder="1" applyAlignment="1" applyProtection="1">
      <alignment vertical="center"/>
    </xf>
    <xf numFmtId="3" fontId="10" fillId="0" borderId="16" xfId="0" applyNumberFormat="1" applyFont="1" applyFill="1" applyBorder="1" applyAlignment="1" applyProtection="1">
      <alignment vertical="center"/>
    </xf>
    <xf numFmtId="3" fontId="10" fillId="0" borderId="59" xfId="0" applyNumberFormat="1" applyFont="1" applyFill="1" applyBorder="1" applyAlignment="1" applyProtection="1">
      <alignment vertical="center"/>
    </xf>
    <xf numFmtId="0" fontId="10" fillId="0" borderId="60" xfId="0" applyNumberFormat="1" applyFont="1" applyFill="1" applyBorder="1" applyAlignment="1" applyProtection="1">
      <alignment vertical="center"/>
    </xf>
    <xf numFmtId="0" fontId="2" fillId="0" borderId="60" xfId="0" applyNumberFormat="1" applyFont="1" applyFill="1" applyBorder="1" applyAlignment="1" applyProtection="1">
      <alignment vertical="center"/>
    </xf>
    <xf numFmtId="0" fontId="2" fillId="3" borderId="3" xfId="0" applyNumberFormat="1" applyFont="1" applyFill="1" applyBorder="1" applyAlignment="1" applyProtection="1">
      <alignment horizontal="center" vertical="center"/>
    </xf>
    <xf numFmtId="3" fontId="10" fillId="0" borderId="24" xfId="0" applyNumberFormat="1" applyFont="1" applyFill="1" applyBorder="1" applyAlignment="1" applyProtection="1">
      <alignment vertical="center"/>
    </xf>
    <xf numFmtId="0" fontId="2" fillId="3" borderId="61" xfId="0" applyNumberFormat="1" applyFont="1" applyFill="1" applyBorder="1" applyAlignment="1" applyProtection="1">
      <alignment horizontal="center" vertical="center"/>
    </xf>
    <xf numFmtId="3" fontId="10" fillId="0" borderId="61" xfId="0" applyNumberFormat="1" applyFont="1" applyFill="1" applyBorder="1" applyAlignment="1" applyProtection="1">
      <alignment vertical="center"/>
    </xf>
    <xf numFmtId="3" fontId="2" fillId="0" borderId="19" xfId="0" applyNumberFormat="1" applyFont="1" applyFill="1" applyBorder="1" applyAlignment="1" applyProtection="1">
      <alignment vertical="center"/>
    </xf>
    <xf numFmtId="0" fontId="2" fillId="0" borderId="41" xfId="0" applyNumberFormat="1" applyFont="1" applyFill="1" applyBorder="1" applyAlignment="1" applyProtection="1">
      <alignment vertical="center"/>
    </xf>
    <xf numFmtId="0" fontId="2" fillId="0" borderId="42" xfId="0" applyNumberFormat="1" applyFont="1" applyFill="1" applyBorder="1" applyAlignment="1" applyProtection="1">
      <alignment vertical="center"/>
    </xf>
    <xf numFmtId="0" fontId="2" fillId="0" borderId="20" xfId="0" applyNumberFormat="1" applyFont="1" applyFill="1" applyBorder="1" applyAlignment="1" applyProtection="1">
      <alignment vertical="center"/>
    </xf>
    <xf numFmtId="14" fontId="7" fillId="0" borderId="0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zoomScale="80" zoomScaleNormal="80" workbookViewId="0">
      <selection activeCell="K10" sqref="K10:L11"/>
    </sheetView>
  </sheetViews>
  <sheetFormatPr baseColWidth="10" defaultColWidth="11.140625" defaultRowHeight="14.25" customHeight="1" x14ac:dyDescent="0.25"/>
  <cols>
    <col min="1" max="19" width="11.140625" style="1" customWidth="1"/>
  </cols>
  <sheetData>
    <row r="1" spans="1:19" ht="15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</row>
    <row r="2" spans="1:19" ht="21" x14ac:dyDescent="0.25">
      <c r="A2" s="165" t="s">
        <v>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7"/>
    </row>
    <row r="3" spans="1:19" ht="18.75" x14ac:dyDescent="0.25">
      <c r="A3" s="168" t="s">
        <v>1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70"/>
    </row>
    <row r="4" spans="1:19" ht="15.75" x14ac:dyDescent="0.25">
      <c r="A4" s="5"/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186" t="s">
        <v>2</v>
      </c>
      <c r="Q4" s="187"/>
      <c r="R4" s="6"/>
      <c r="S4" s="8"/>
    </row>
    <row r="5" spans="1:19" ht="26.25" x14ac:dyDescent="0.25">
      <c r="A5" s="171" t="s">
        <v>3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3"/>
    </row>
    <row r="6" spans="1:19" ht="15" x14ac:dyDescent="0.25">
      <c r="A6" s="5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</row>
    <row r="7" spans="1:19" ht="15" x14ac:dyDescent="0.25">
      <c r="A7" s="5"/>
      <c r="B7" s="10"/>
      <c r="C7" s="10" t="s">
        <v>4</v>
      </c>
      <c r="D7" s="111">
        <v>46023</v>
      </c>
      <c r="E7" s="10"/>
      <c r="F7" s="10" t="s">
        <v>5</v>
      </c>
      <c r="G7" s="10" t="s">
        <v>80</v>
      </c>
      <c r="H7" s="10"/>
      <c r="I7" s="10"/>
      <c r="J7" s="11"/>
      <c r="K7" s="11" t="s">
        <v>6</v>
      </c>
      <c r="L7" s="11" t="s">
        <v>82</v>
      </c>
      <c r="M7" s="11"/>
      <c r="N7" s="11"/>
      <c r="O7" s="10"/>
      <c r="P7" s="10"/>
      <c r="Q7" s="12"/>
      <c r="R7" s="9"/>
      <c r="S7" s="8"/>
    </row>
    <row r="8" spans="1:19" ht="15" x14ac:dyDescent="0.25">
      <c r="A8" s="5"/>
      <c r="B8" s="10"/>
      <c r="C8" s="13" t="s">
        <v>7</v>
      </c>
      <c r="D8" s="111">
        <v>46053</v>
      </c>
      <c r="E8" s="10"/>
      <c r="F8" s="10" t="s">
        <v>8</v>
      </c>
      <c r="G8" s="10" t="s">
        <v>79</v>
      </c>
      <c r="H8" s="10"/>
      <c r="I8" s="10"/>
      <c r="J8" s="10"/>
      <c r="K8" s="10" t="s">
        <v>9</v>
      </c>
      <c r="L8" s="10" t="s">
        <v>82</v>
      </c>
      <c r="M8" s="10"/>
      <c r="N8" s="10"/>
      <c r="O8" s="10"/>
      <c r="P8" s="10"/>
      <c r="Q8" s="10"/>
      <c r="R8" s="14"/>
      <c r="S8" s="15"/>
    </row>
    <row r="9" spans="1:19" ht="15" x14ac:dyDescent="0.25">
      <c r="A9" s="5"/>
      <c r="B9" s="10"/>
      <c r="C9" s="13"/>
      <c r="D9" s="10"/>
      <c r="E9" s="10"/>
      <c r="F9" s="10" t="s">
        <v>10</v>
      </c>
      <c r="G9" s="10" t="s">
        <v>81</v>
      </c>
      <c r="H9" s="10"/>
      <c r="I9" s="10"/>
      <c r="J9" s="10"/>
      <c r="K9" s="10" t="s">
        <v>11</v>
      </c>
      <c r="L9" s="10" t="s">
        <v>79</v>
      </c>
      <c r="M9" s="10"/>
      <c r="N9" s="10"/>
      <c r="O9" s="10"/>
      <c r="P9" s="10"/>
      <c r="Q9" s="10"/>
      <c r="R9" s="14"/>
      <c r="S9" s="15"/>
    </row>
    <row r="10" spans="1:19" ht="15.75" x14ac:dyDescent="0.25">
      <c r="A10" s="5"/>
      <c r="B10" s="174" t="s">
        <v>12</v>
      </c>
      <c r="C10" s="175"/>
      <c r="D10" s="175" t="s">
        <v>13</v>
      </c>
      <c r="E10" s="175" t="s">
        <v>14</v>
      </c>
      <c r="F10" s="175"/>
      <c r="G10" s="175" t="s">
        <v>15</v>
      </c>
      <c r="H10" s="175"/>
      <c r="I10" s="175" t="s">
        <v>16</v>
      </c>
      <c r="J10" s="175"/>
      <c r="K10" s="175" t="s">
        <v>17</v>
      </c>
      <c r="L10" s="175"/>
      <c r="M10" s="175" t="s">
        <v>18</v>
      </c>
      <c r="N10" s="180"/>
      <c r="O10" s="182" t="s">
        <v>19</v>
      </c>
      <c r="P10" s="155" t="s">
        <v>20</v>
      </c>
      <c r="Q10" s="155" t="s">
        <v>21</v>
      </c>
      <c r="R10" s="6"/>
      <c r="S10" s="8"/>
    </row>
    <row r="11" spans="1:19" ht="15.75" x14ac:dyDescent="0.25">
      <c r="A11" s="5"/>
      <c r="B11" s="176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81"/>
      <c r="O11" s="183"/>
      <c r="P11" s="185"/>
      <c r="Q11" s="185"/>
      <c r="R11" s="6"/>
      <c r="S11" s="8"/>
    </row>
    <row r="12" spans="1:19" ht="30" x14ac:dyDescent="0.25">
      <c r="A12" s="5"/>
      <c r="B12" s="178"/>
      <c r="C12" s="179"/>
      <c r="D12" s="179"/>
      <c r="E12" s="17" t="s">
        <v>22</v>
      </c>
      <c r="F12" s="16" t="s">
        <v>23</v>
      </c>
      <c r="G12" s="17" t="s">
        <v>22</v>
      </c>
      <c r="H12" s="16" t="s">
        <v>23</v>
      </c>
      <c r="I12" s="17" t="s">
        <v>22</v>
      </c>
      <c r="J12" s="16" t="s">
        <v>23</v>
      </c>
      <c r="K12" s="17" t="s">
        <v>22</v>
      </c>
      <c r="L12" s="16" t="s">
        <v>23</v>
      </c>
      <c r="M12" s="17" t="s">
        <v>22</v>
      </c>
      <c r="N12" s="18" t="s">
        <v>23</v>
      </c>
      <c r="O12" s="184"/>
      <c r="P12" s="156"/>
      <c r="Q12" s="156"/>
      <c r="R12" s="6"/>
      <c r="S12" s="8"/>
    </row>
    <row r="13" spans="1:19" ht="15.75" x14ac:dyDescent="0.25">
      <c r="A13" s="5"/>
      <c r="B13" s="160" t="s">
        <v>14</v>
      </c>
      <c r="C13" s="161"/>
      <c r="D13" s="19" t="s">
        <v>24</v>
      </c>
      <c r="E13" s="20">
        <f t="shared" ref="E13:O13" si="0">SUM(E15,E17,E19,E21,E23,E25,E27,E29,E30,E31,E32,E33,E34)</f>
        <v>29</v>
      </c>
      <c r="F13" s="20">
        <f t="shared" si="0"/>
        <v>239</v>
      </c>
      <c r="G13" s="21">
        <f t="shared" si="0"/>
        <v>2</v>
      </c>
      <c r="H13" s="21">
        <f t="shared" si="0"/>
        <v>0</v>
      </c>
      <c r="I13" s="21">
        <f t="shared" si="0"/>
        <v>15</v>
      </c>
      <c r="J13" s="21">
        <f t="shared" si="0"/>
        <v>86</v>
      </c>
      <c r="K13" s="21">
        <f t="shared" si="0"/>
        <v>12</v>
      </c>
      <c r="L13" s="21">
        <f t="shared" si="0"/>
        <v>152</v>
      </c>
      <c r="M13" s="21">
        <f t="shared" si="0"/>
        <v>0</v>
      </c>
      <c r="N13" s="21">
        <f t="shared" si="0"/>
        <v>1</v>
      </c>
      <c r="O13" s="22">
        <f t="shared" si="0"/>
        <v>3</v>
      </c>
      <c r="P13" s="23">
        <f>(P15+P17+P19+P21+P23+P25+P27+P29+P30+P31+P33+P32+P34)</f>
        <v>0</v>
      </c>
      <c r="Q13" s="24">
        <f>Q16+Q18+Q20+Q22+Q24+Q26+Q28+Q29+Q30+Q31+Q32+Q33+Q34</f>
        <v>60.123076923076923</v>
      </c>
      <c r="R13" s="6"/>
      <c r="S13" s="8"/>
    </row>
    <row r="14" spans="1:19" ht="15.75" x14ac:dyDescent="0.25">
      <c r="A14" s="5"/>
      <c r="B14" s="162"/>
      <c r="C14" s="163"/>
      <c r="D14" s="25" t="s">
        <v>25</v>
      </c>
      <c r="E14" s="20">
        <f>SUM(E16,E18,E20,E22,E24,E26,E28,E30,E31,E32,E33,E34,E35)</f>
        <v>119</v>
      </c>
      <c r="F14" s="20">
        <f>SUM(F16,F18,F20,F22,F24,F26,F28,F30,F31,F32,F33,F34,F35)</f>
        <v>2471</v>
      </c>
      <c r="G14" s="26">
        <f t="shared" ref="G14:N14" si="1">SUM(G16,G18,G20,G22,G24,G26,G28)</f>
        <v>2</v>
      </c>
      <c r="H14" s="26">
        <f t="shared" si="1"/>
        <v>0</v>
      </c>
      <c r="I14" s="26">
        <f t="shared" si="1"/>
        <v>51</v>
      </c>
      <c r="J14" s="26">
        <f t="shared" si="1"/>
        <v>574</v>
      </c>
      <c r="K14" s="26">
        <f t="shared" si="1"/>
        <v>66</v>
      </c>
      <c r="L14" s="26">
        <f t="shared" si="1"/>
        <v>1867</v>
      </c>
      <c r="M14" s="26">
        <f t="shared" si="1"/>
        <v>0</v>
      </c>
      <c r="N14" s="26">
        <f t="shared" si="1"/>
        <v>30</v>
      </c>
      <c r="O14" s="27"/>
      <c r="P14" s="28"/>
      <c r="Q14" s="29"/>
      <c r="R14" s="6"/>
      <c r="S14" s="8"/>
    </row>
    <row r="15" spans="1:19" ht="15.75" x14ac:dyDescent="0.25">
      <c r="A15" s="5"/>
      <c r="B15" s="158" t="s">
        <v>26</v>
      </c>
      <c r="C15" s="159"/>
      <c r="D15" s="19" t="s">
        <v>24</v>
      </c>
      <c r="E15" s="30">
        <f t="shared" ref="E15:E34" si="2">G15+I15+K15+M15</f>
        <v>1</v>
      </c>
      <c r="F15" s="30">
        <f t="shared" ref="F15:F34" si="3">H15+J15+L15+N15</f>
        <v>3</v>
      </c>
      <c r="G15" s="31">
        <v>0</v>
      </c>
      <c r="H15" s="31">
        <v>0</v>
      </c>
      <c r="I15" s="31">
        <v>0</v>
      </c>
      <c r="J15" s="31">
        <v>2</v>
      </c>
      <c r="K15" s="31">
        <v>1</v>
      </c>
      <c r="L15" s="31">
        <v>1</v>
      </c>
      <c r="M15" s="32">
        <v>0</v>
      </c>
      <c r="N15" s="33">
        <v>0</v>
      </c>
      <c r="O15" s="34">
        <v>0</v>
      </c>
      <c r="P15" s="35">
        <v>0</v>
      </c>
      <c r="Q15" s="28"/>
      <c r="R15" s="6"/>
      <c r="S15" s="8"/>
    </row>
    <row r="16" spans="1:19" ht="15.75" x14ac:dyDescent="0.25">
      <c r="A16" s="36"/>
      <c r="B16" s="148"/>
      <c r="C16" s="149"/>
      <c r="D16" s="37" t="s">
        <v>25</v>
      </c>
      <c r="E16" s="30">
        <f t="shared" si="2"/>
        <v>1</v>
      </c>
      <c r="F16" s="30">
        <f t="shared" si="3"/>
        <v>0</v>
      </c>
      <c r="G16" s="38">
        <v>0</v>
      </c>
      <c r="H16" s="38">
        <v>0</v>
      </c>
      <c r="I16" s="38">
        <v>0</v>
      </c>
      <c r="J16" s="38">
        <v>0</v>
      </c>
      <c r="K16" s="38">
        <v>1</v>
      </c>
      <c r="L16" s="38">
        <v>0</v>
      </c>
      <c r="M16" s="32"/>
      <c r="N16" s="39"/>
      <c r="O16" s="40">
        <v>0</v>
      </c>
      <c r="P16" s="41"/>
      <c r="Q16" s="42">
        <f>E16</f>
        <v>1</v>
      </c>
      <c r="R16" s="6"/>
      <c r="S16" s="8"/>
    </row>
    <row r="17" spans="1:19" ht="15.75" x14ac:dyDescent="0.25">
      <c r="A17" s="5"/>
      <c r="B17" s="157" t="s">
        <v>27</v>
      </c>
      <c r="C17" s="164" t="s">
        <v>28</v>
      </c>
      <c r="D17" s="37" t="s">
        <v>24</v>
      </c>
      <c r="E17" s="30">
        <f t="shared" si="2"/>
        <v>5</v>
      </c>
      <c r="F17" s="30">
        <f t="shared" si="3"/>
        <v>31</v>
      </c>
      <c r="G17" s="38">
        <v>1</v>
      </c>
      <c r="H17" s="38">
        <v>0</v>
      </c>
      <c r="I17" s="38">
        <v>3</v>
      </c>
      <c r="J17" s="38">
        <v>19</v>
      </c>
      <c r="K17" s="38">
        <v>1</v>
      </c>
      <c r="L17" s="38">
        <v>12</v>
      </c>
      <c r="M17" s="32">
        <v>0</v>
      </c>
      <c r="N17" s="39">
        <v>0</v>
      </c>
      <c r="O17" s="34">
        <v>0</v>
      </c>
      <c r="P17" s="35">
        <v>0</v>
      </c>
      <c r="Q17" s="28"/>
      <c r="R17" s="6"/>
      <c r="S17" s="8"/>
    </row>
    <row r="18" spans="1:19" ht="21.75" customHeight="1" x14ac:dyDescent="0.25">
      <c r="A18" s="36"/>
      <c r="B18" s="157"/>
      <c r="C18" s="164"/>
      <c r="D18" s="37" t="s">
        <v>25</v>
      </c>
      <c r="E18" s="30">
        <f t="shared" si="2"/>
        <v>5</v>
      </c>
      <c r="F18" s="30">
        <f t="shared" si="3"/>
        <v>124</v>
      </c>
      <c r="G18" s="38">
        <v>1</v>
      </c>
      <c r="H18" s="38">
        <v>0</v>
      </c>
      <c r="I18" s="38">
        <v>3</v>
      </c>
      <c r="J18" s="38">
        <v>76</v>
      </c>
      <c r="K18" s="38">
        <v>1</v>
      </c>
      <c r="L18" s="38">
        <v>48</v>
      </c>
      <c r="M18" s="32">
        <v>0</v>
      </c>
      <c r="N18" s="39">
        <v>0</v>
      </c>
      <c r="O18" s="40"/>
      <c r="P18" s="41"/>
      <c r="Q18" s="42">
        <f>((E17*1)+(F17*4))/13</f>
        <v>9.9230769230769234</v>
      </c>
      <c r="R18" s="6"/>
      <c r="S18" s="8"/>
    </row>
    <row r="19" spans="1:19" ht="15.75" x14ac:dyDescent="0.25">
      <c r="A19" s="5"/>
      <c r="B19" s="157"/>
      <c r="C19" s="149" t="s">
        <v>29</v>
      </c>
      <c r="D19" s="37" t="s">
        <v>24</v>
      </c>
      <c r="E19" s="30">
        <f t="shared" si="2"/>
        <v>8</v>
      </c>
      <c r="F19" s="30">
        <f t="shared" si="3"/>
        <v>64</v>
      </c>
      <c r="G19" s="38">
        <v>1</v>
      </c>
      <c r="H19" s="38">
        <v>0</v>
      </c>
      <c r="I19" s="38">
        <v>5</v>
      </c>
      <c r="J19" s="38">
        <v>26</v>
      </c>
      <c r="K19" s="38">
        <v>2</v>
      </c>
      <c r="L19" s="38">
        <v>38</v>
      </c>
      <c r="M19" s="32">
        <v>0</v>
      </c>
      <c r="N19" s="39">
        <v>0</v>
      </c>
      <c r="O19" s="34">
        <v>1</v>
      </c>
      <c r="P19" s="35">
        <v>0</v>
      </c>
      <c r="Q19" s="28"/>
      <c r="R19" s="6"/>
      <c r="S19" s="8"/>
    </row>
    <row r="20" spans="1:19" ht="29.25" customHeight="1" x14ac:dyDescent="0.25">
      <c r="A20" s="36"/>
      <c r="B20" s="157"/>
      <c r="C20" s="149"/>
      <c r="D20" s="37" t="s">
        <v>25</v>
      </c>
      <c r="E20" s="30">
        <f t="shared" si="2"/>
        <v>8</v>
      </c>
      <c r="F20" s="30">
        <f t="shared" si="3"/>
        <v>64</v>
      </c>
      <c r="G20" s="38">
        <v>1</v>
      </c>
      <c r="H20" s="38">
        <v>0</v>
      </c>
      <c r="I20" s="38">
        <v>5</v>
      </c>
      <c r="J20" s="38">
        <v>26</v>
      </c>
      <c r="K20" s="38">
        <v>2</v>
      </c>
      <c r="L20" s="38">
        <v>38</v>
      </c>
      <c r="M20" s="32">
        <v>0</v>
      </c>
      <c r="N20" s="39">
        <v>0</v>
      </c>
      <c r="O20" s="40"/>
      <c r="P20" s="41"/>
      <c r="Q20" s="42">
        <f>(E19+F19)/12</f>
        <v>6</v>
      </c>
      <c r="R20" s="6"/>
      <c r="S20" s="8"/>
    </row>
    <row r="21" spans="1:19" ht="15.75" x14ac:dyDescent="0.25">
      <c r="A21" s="5"/>
      <c r="B21" s="157"/>
      <c r="C21" s="149" t="s">
        <v>30</v>
      </c>
      <c r="D21" s="37" t="s">
        <v>24</v>
      </c>
      <c r="E21" s="30">
        <f t="shared" si="2"/>
        <v>1</v>
      </c>
      <c r="F21" s="30">
        <f t="shared" si="3"/>
        <v>63</v>
      </c>
      <c r="G21" s="38">
        <v>0</v>
      </c>
      <c r="H21" s="38">
        <v>0</v>
      </c>
      <c r="I21" s="38">
        <v>0</v>
      </c>
      <c r="J21" s="38">
        <v>22</v>
      </c>
      <c r="K21" s="38">
        <v>1</v>
      </c>
      <c r="L21" s="38">
        <v>41</v>
      </c>
      <c r="M21" s="32">
        <v>0</v>
      </c>
      <c r="N21" s="39">
        <v>0</v>
      </c>
      <c r="O21" s="34">
        <v>0</v>
      </c>
      <c r="P21" s="35">
        <v>0</v>
      </c>
      <c r="Q21" s="28"/>
      <c r="R21" s="6"/>
      <c r="S21" s="8"/>
    </row>
    <row r="22" spans="1:19" ht="27.75" customHeight="1" x14ac:dyDescent="0.25">
      <c r="A22" s="36"/>
      <c r="B22" s="157"/>
      <c r="C22" s="149"/>
      <c r="D22" s="37" t="s">
        <v>25</v>
      </c>
      <c r="E22" s="30">
        <f t="shared" si="2"/>
        <v>1</v>
      </c>
      <c r="F22" s="30">
        <f t="shared" si="3"/>
        <v>63</v>
      </c>
      <c r="G22" s="38">
        <v>0</v>
      </c>
      <c r="H22" s="38">
        <v>0</v>
      </c>
      <c r="I22" s="38">
        <v>0</v>
      </c>
      <c r="J22" s="38">
        <v>22</v>
      </c>
      <c r="K22" s="38">
        <v>1</v>
      </c>
      <c r="L22" s="38">
        <v>41</v>
      </c>
      <c r="M22" s="32"/>
      <c r="N22" s="39"/>
      <c r="O22" s="40"/>
      <c r="P22" s="41"/>
      <c r="Q22" s="42">
        <f>(E21+F21)/4</f>
        <v>16</v>
      </c>
      <c r="R22" s="6"/>
      <c r="S22" s="8"/>
    </row>
    <row r="23" spans="1:19" ht="15.75" x14ac:dyDescent="0.25">
      <c r="A23" s="5"/>
      <c r="B23" s="157"/>
      <c r="C23" s="149" t="s">
        <v>31</v>
      </c>
      <c r="D23" s="37" t="s">
        <v>24</v>
      </c>
      <c r="E23" s="30">
        <f t="shared" si="2"/>
        <v>4</v>
      </c>
      <c r="F23" s="30">
        <f t="shared" si="3"/>
        <v>4</v>
      </c>
      <c r="G23" s="38">
        <v>0</v>
      </c>
      <c r="H23" s="38">
        <v>0</v>
      </c>
      <c r="I23" s="38">
        <v>3</v>
      </c>
      <c r="J23" s="38">
        <v>2</v>
      </c>
      <c r="K23" s="38">
        <v>1</v>
      </c>
      <c r="L23" s="38">
        <v>2</v>
      </c>
      <c r="M23" s="32"/>
      <c r="N23" s="39"/>
      <c r="O23" s="34">
        <v>0</v>
      </c>
      <c r="P23" s="35">
        <v>0</v>
      </c>
      <c r="Q23" s="28"/>
      <c r="R23" s="6"/>
      <c r="S23" s="8"/>
    </row>
    <row r="24" spans="1:19" ht="15.75" x14ac:dyDescent="0.25">
      <c r="A24" s="36"/>
      <c r="B24" s="157"/>
      <c r="C24" s="149"/>
      <c r="D24" s="37" t="s">
        <v>25</v>
      </c>
      <c r="E24" s="30">
        <f t="shared" si="2"/>
        <v>4</v>
      </c>
      <c r="F24" s="30">
        <f t="shared" si="3"/>
        <v>0</v>
      </c>
      <c r="G24" s="38">
        <v>0</v>
      </c>
      <c r="H24" s="38">
        <v>0</v>
      </c>
      <c r="I24" s="38">
        <v>3</v>
      </c>
      <c r="J24" s="38">
        <v>0</v>
      </c>
      <c r="K24" s="38">
        <v>1</v>
      </c>
      <c r="L24" s="38">
        <v>0</v>
      </c>
      <c r="M24" s="43"/>
      <c r="N24" s="44"/>
      <c r="O24" s="27"/>
      <c r="P24" s="28"/>
      <c r="Q24" s="42">
        <f>E24</f>
        <v>4</v>
      </c>
      <c r="R24" s="6"/>
      <c r="S24" s="8"/>
    </row>
    <row r="25" spans="1:19" ht="15.75" x14ac:dyDescent="0.25">
      <c r="A25" s="5"/>
      <c r="B25" s="157" t="s">
        <v>32</v>
      </c>
      <c r="C25" s="149" t="s">
        <v>33</v>
      </c>
      <c r="D25" s="37" t="s">
        <v>24</v>
      </c>
      <c r="E25" s="30">
        <f t="shared" si="2"/>
        <v>10</v>
      </c>
      <c r="F25" s="30">
        <f t="shared" si="3"/>
        <v>74</v>
      </c>
      <c r="G25" s="38">
        <v>0</v>
      </c>
      <c r="H25" s="38">
        <v>0</v>
      </c>
      <c r="I25" s="38">
        <v>4</v>
      </c>
      <c r="J25" s="38">
        <v>15</v>
      </c>
      <c r="K25" s="38">
        <v>6</v>
      </c>
      <c r="L25" s="45">
        <v>58</v>
      </c>
      <c r="M25" s="46">
        <v>0</v>
      </c>
      <c r="N25" s="47">
        <v>1</v>
      </c>
      <c r="O25" s="34">
        <v>2</v>
      </c>
      <c r="P25" s="35">
        <v>0</v>
      </c>
      <c r="Q25" s="28"/>
      <c r="R25" s="6"/>
      <c r="S25" s="8"/>
    </row>
    <row r="26" spans="1:19" ht="15" x14ac:dyDescent="0.25">
      <c r="A26" s="36"/>
      <c r="B26" s="157"/>
      <c r="C26" s="149"/>
      <c r="D26" s="37" t="s">
        <v>25</v>
      </c>
      <c r="E26" s="30">
        <f t="shared" si="2"/>
        <v>100</v>
      </c>
      <c r="F26" s="30">
        <f t="shared" si="3"/>
        <v>2220</v>
      </c>
      <c r="G26" s="38">
        <v>0</v>
      </c>
      <c r="H26" s="38">
        <v>0</v>
      </c>
      <c r="I26" s="38">
        <v>40</v>
      </c>
      <c r="J26" s="38">
        <v>450</v>
      </c>
      <c r="K26" s="38">
        <v>60</v>
      </c>
      <c r="L26" s="45">
        <v>1740</v>
      </c>
      <c r="M26" s="38">
        <v>0</v>
      </c>
      <c r="N26" s="48">
        <v>30</v>
      </c>
      <c r="O26" s="27"/>
      <c r="P26" s="28"/>
      <c r="Q26" s="42">
        <f>((E25*10)+(F25*30))/100</f>
        <v>23.2</v>
      </c>
      <c r="R26" s="49"/>
      <c r="S26" s="8"/>
    </row>
    <row r="27" spans="1:19" ht="15.75" x14ac:dyDescent="0.25">
      <c r="A27" s="5"/>
      <c r="B27" s="157"/>
      <c r="C27" s="149" t="s">
        <v>34</v>
      </c>
      <c r="D27" s="37" t="s">
        <v>24</v>
      </c>
      <c r="E27" s="30">
        <f t="shared" si="2"/>
        <v>0</v>
      </c>
      <c r="F27" s="30">
        <f t="shared" si="3"/>
        <v>0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45">
        <v>0</v>
      </c>
      <c r="M27" s="45">
        <v>0</v>
      </c>
      <c r="N27" s="45">
        <v>0</v>
      </c>
      <c r="O27" s="34">
        <v>0</v>
      </c>
      <c r="P27" s="35">
        <v>0</v>
      </c>
      <c r="Q27" s="28"/>
      <c r="R27" s="6"/>
      <c r="S27" s="8"/>
    </row>
    <row r="28" spans="1:19" ht="15.75" x14ac:dyDescent="0.25">
      <c r="A28" s="36"/>
      <c r="B28" s="157"/>
      <c r="C28" s="149"/>
      <c r="D28" s="37" t="s">
        <v>25</v>
      </c>
      <c r="E28" s="30">
        <f t="shared" si="2"/>
        <v>0</v>
      </c>
      <c r="F28" s="30">
        <f t="shared" si="3"/>
        <v>0</v>
      </c>
      <c r="G28" s="38">
        <v>0</v>
      </c>
      <c r="H28" s="38">
        <v>0</v>
      </c>
      <c r="I28" s="38">
        <v>0</v>
      </c>
      <c r="J28" s="38">
        <v>0</v>
      </c>
      <c r="K28" s="38">
        <v>0</v>
      </c>
      <c r="L28" s="45">
        <v>0</v>
      </c>
      <c r="M28" s="45">
        <v>0</v>
      </c>
      <c r="N28" s="45">
        <v>0</v>
      </c>
      <c r="O28" s="50"/>
      <c r="P28" s="28"/>
      <c r="Q28" s="42">
        <f>((E27*10)+(F27*30))/100</f>
        <v>0</v>
      </c>
      <c r="R28" s="6"/>
      <c r="S28" s="8"/>
    </row>
    <row r="29" spans="1:19" ht="15" x14ac:dyDescent="0.25">
      <c r="A29" s="5"/>
      <c r="B29" s="148" t="s">
        <v>35</v>
      </c>
      <c r="C29" s="149"/>
      <c r="D29" s="37" t="s">
        <v>24</v>
      </c>
      <c r="E29" s="30">
        <f t="shared" si="2"/>
        <v>0</v>
      </c>
      <c r="F29" s="30">
        <f t="shared" si="3"/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51"/>
      <c r="N29" s="52"/>
      <c r="O29" s="34">
        <v>0</v>
      </c>
      <c r="P29" s="35">
        <v>0</v>
      </c>
      <c r="Q29" s="42"/>
      <c r="R29" s="53"/>
      <c r="S29" s="8"/>
    </row>
    <row r="30" spans="1:19" ht="15.75" x14ac:dyDescent="0.25">
      <c r="A30" s="5"/>
      <c r="B30" s="148" t="s">
        <v>36</v>
      </c>
      <c r="C30" s="149"/>
      <c r="D30" s="37" t="s">
        <v>24</v>
      </c>
      <c r="E30" s="30">
        <f t="shared" si="2"/>
        <v>0</v>
      </c>
      <c r="F30" s="30">
        <f t="shared" si="3"/>
        <v>0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54"/>
      <c r="N30" s="39"/>
      <c r="O30" s="34">
        <v>0</v>
      </c>
      <c r="P30" s="35">
        <v>0</v>
      </c>
      <c r="Q30" s="42"/>
      <c r="R30" s="6"/>
      <c r="S30" s="8"/>
    </row>
    <row r="31" spans="1:19" ht="15.75" x14ac:dyDescent="0.25">
      <c r="A31" s="5"/>
      <c r="B31" s="148" t="s">
        <v>37</v>
      </c>
      <c r="C31" s="149"/>
      <c r="D31" s="37" t="s">
        <v>24</v>
      </c>
      <c r="E31" s="30">
        <f t="shared" si="2"/>
        <v>0</v>
      </c>
      <c r="F31" s="30">
        <f t="shared" si="3"/>
        <v>0</v>
      </c>
      <c r="G31" s="38">
        <v>0</v>
      </c>
      <c r="H31" s="38">
        <v>0</v>
      </c>
      <c r="I31" s="38">
        <v>0</v>
      </c>
      <c r="J31" s="38">
        <v>0</v>
      </c>
      <c r="K31" s="38">
        <v>0</v>
      </c>
      <c r="L31" s="45">
        <v>0</v>
      </c>
      <c r="M31" s="54"/>
      <c r="N31" s="39"/>
      <c r="O31" s="34">
        <v>0</v>
      </c>
      <c r="P31" s="35">
        <v>0</v>
      </c>
      <c r="Q31" s="42">
        <f>F31</f>
        <v>0</v>
      </c>
      <c r="R31" s="6"/>
      <c r="S31" s="8"/>
    </row>
    <row r="32" spans="1:19" ht="15" x14ac:dyDescent="0.25">
      <c r="A32" s="5"/>
      <c r="B32" s="148" t="s">
        <v>38</v>
      </c>
      <c r="C32" s="55" t="s">
        <v>39</v>
      </c>
      <c r="D32" s="37" t="s">
        <v>24</v>
      </c>
      <c r="E32" s="30">
        <f t="shared" si="2"/>
        <v>0</v>
      </c>
      <c r="F32" s="30">
        <f t="shared" si="3"/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45">
        <v>0</v>
      </c>
      <c r="M32" s="54"/>
      <c r="N32" s="39"/>
      <c r="O32" s="34">
        <v>0</v>
      </c>
      <c r="P32" s="35">
        <v>0</v>
      </c>
      <c r="Q32" s="42">
        <f>(E32+F32+E33+F33+E34+F34)/6</f>
        <v>0</v>
      </c>
      <c r="R32" s="56"/>
      <c r="S32" s="8"/>
    </row>
    <row r="33" spans="1:19" ht="15.75" x14ac:dyDescent="0.25">
      <c r="A33" s="5"/>
      <c r="B33" s="148"/>
      <c r="C33" s="55" t="s">
        <v>40</v>
      </c>
      <c r="D33" s="37" t="s">
        <v>24</v>
      </c>
      <c r="E33" s="30">
        <f t="shared" si="2"/>
        <v>0</v>
      </c>
      <c r="F33" s="30">
        <f t="shared" si="3"/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45">
        <v>0</v>
      </c>
      <c r="M33" s="54"/>
      <c r="N33" s="39"/>
      <c r="O33" s="34">
        <v>0</v>
      </c>
      <c r="P33" s="35">
        <v>0</v>
      </c>
      <c r="Q33" s="42"/>
      <c r="R33" s="6"/>
      <c r="S33" s="8"/>
    </row>
    <row r="34" spans="1:19" ht="15.75" x14ac:dyDescent="0.25">
      <c r="A34" s="5"/>
      <c r="B34" s="150"/>
      <c r="C34" s="57" t="s">
        <v>41</v>
      </c>
      <c r="D34" s="25" t="s">
        <v>24</v>
      </c>
      <c r="E34" s="30">
        <f t="shared" si="2"/>
        <v>0</v>
      </c>
      <c r="F34" s="30">
        <f t="shared" si="3"/>
        <v>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9">
        <v>0</v>
      </c>
      <c r="M34" s="60"/>
      <c r="N34" s="61"/>
      <c r="O34" s="34">
        <v>0</v>
      </c>
      <c r="P34" s="62">
        <v>0</v>
      </c>
      <c r="Q34" s="42"/>
      <c r="R34" s="6"/>
      <c r="S34" s="8"/>
    </row>
    <row r="35" spans="1:19" ht="15" x14ac:dyDescent="0.25">
      <c r="A35" s="5"/>
      <c r="B35" s="63"/>
      <c r="C35" s="63"/>
      <c r="D35" s="7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34"/>
      <c r="P35" s="56"/>
      <c r="Q35" s="56"/>
      <c r="R35" s="56"/>
      <c r="S35" s="8"/>
    </row>
    <row r="36" spans="1:19" ht="15.75" x14ac:dyDescent="0.25">
      <c r="A36" s="5"/>
      <c r="B36" s="6"/>
      <c r="C36" s="6"/>
      <c r="D36" s="151" t="s">
        <v>42</v>
      </c>
      <c r="E36" s="152"/>
      <c r="F36" s="151" t="s">
        <v>43</v>
      </c>
      <c r="G36" s="155"/>
      <c r="H36" s="152" t="s">
        <v>44</v>
      </c>
      <c r="I36" s="152"/>
      <c r="J36" s="155"/>
      <c r="K36" s="6"/>
      <c r="L36" s="6"/>
      <c r="M36" s="137" t="s">
        <v>45</v>
      </c>
      <c r="N36" s="138"/>
      <c r="O36" s="64" t="s">
        <v>46</v>
      </c>
      <c r="P36" s="6"/>
      <c r="Q36" s="6"/>
      <c r="R36" s="6"/>
      <c r="S36" s="8"/>
    </row>
    <row r="37" spans="1:19" ht="15.75" x14ac:dyDescent="0.25">
      <c r="A37" s="5"/>
      <c r="B37" s="6"/>
      <c r="C37" s="6"/>
      <c r="D37" s="153"/>
      <c r="E37" s="154"/>
      <c r="F37" s="153"/>
      <c r="G37" s="156"/>
      <c r="H37" s="154"/>
      <c r="I37" s="154"/>
      <c r="J37" s="156"/>
      <c r="K37" s="6"/>
      <c r="L37" s="6"/>
      <c r="M37" s="65" t="s">
        <v>47</v>
      </c>
      <c r="N37" s="37"/>
      <c r="O37" s="38">
        <v>0</v>
      </c>
      <c r="P37" s="6"/>
      <c r="Q37" s="6"/>
      <c r="R37" s="6"/>
      <c r="S37" s="8"/>
    </row>
    <row r="38" spans="1:19" ht="30" x14ac:dyDescent="0.25">
      <c r="A38" s="5"/>
      <c r="B38" s="6"/>
      <c r="C38" s="6"/>
      <c r="D38" s="66" t="s">
        <v>24</v>
      </c>
      <c r="E38" s="67" t="s">
        <v>25</v>
      </c>
      <c r="F38" s="68" t="s">
        <v>46</v>
      </c>
      <c r="G38" s="69" t="s">
        <v>48</v>
      </c>
      <c r="H38" s="70" t="s">
        <v>49</v>
      </c>
      <c r="I38" s="71" t="s">
        <v>50</v>
      </c>
      <c r="J38" s="72" t="s">
        <v>51</v>
      </c>
      <c r="K38" s="6"/>
      <c r="L38" s="6"/>
      <c r="M38" s="73" t="s">
        <v>52</v>
      </c>
      <c r="N38" s="58"/>
      <c r="O38" s="38">
        <v>4</v>
      </c>
      <c r="P38" s="6"/>
      <c r="Q38" s="6"/>
      <c r="R38" s="6"/>
      <c r="S38" s="8"/>
    </row>
    <row r="39" spans="1:19" ht="15.75" x14ac:dyDescent="0.25">
      <c r="A39" s="5"/>
      <c r="B39" s="6"/>
      <c r="C39" s="6"/>
      <c r="D39" s="74">
        <v>2</v>
      </c>
      <c r="E39" s="75">
        <v>2</v>
      </c>
      <c r="F39" s="75">
        <v>0</v>
      </c>
      <c r="G39" s="76">
        <v>0</v>
      </c>
      <c r="H39" s="77">
        <v>8</v>
      </c>
      <c r="I39" s="78">
        <v>1</v>
      </c>
      <c r="J39" s="79">
        <v>0</v>
      </c>
      <c r="K39" s="6"/>
      <c r="L39" s="6"/>
      <c r="M39" s="6"/>
      <c r="N39" s="6"/>
      <c r="O39" s="6"/>
      <c r="P39" s="6"/>
      <c r="Q39" s="6"/>
      <c r="R39" s="6"/>
      <c r="S39" s="8"/>
    </row>
    <row r="40" spans="1:19" ht="15.75" x14ac:dyDescent="0.25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8"/>
    </row>
    <row r="41" spans="1:19" ht="15.75" x14ac:dyDescent="0.25">
      <c r="A41" s="5"/>
      <c r="B41" s="139" t="s">
        <v>53</v>
      </c>
      <c r="C41" s="140"/>
      <c r="D41" s="143" t="s">
        <v>54</v>
      </c>
      <c r="E41" s="144"/>
      <c r="F41" s="145" t="s">
        <v>55</v>
      </c>
      <c r="G41" s="146"/>
      <c r="H41" s="144" t="s">
        <v>56</v>
      </c>
      <c r="I41" s="144"/>
      <c r="J41" s="143" t="s">
        <v>57</v>
      </c>
      <c r="K41" s="147"/>
      <c r="L41" s="6"/>
      <c r="M41" s="6"/>
      <c r="N41" s="6"/>
      <c r="O41" s="6"/>
      <c r="P41" s="6"/>
      <c r="Q41" s="6"/>
      <c r="R41" s="6"/>
      <c r="S41" s="8"/>
    </row>
    <row r="42" spans="1:19" ht="15.75" x14ac:dyDescent="0.25">
      <c r="A42" s="5"/>
      <c r="B42" s="141"/>
      <c r="C42" s="142"/>
      <c r="D42" s="81" t="s">
        <v>58</v>
      </c>
      <c r="E42" s="82" t="s">
        <v>59</v>
      </c>
      <c r="F42" s="83" t="s">
        <v>58</v>
      </c>
      <c r="G42" s="82" t="s">
        <v>59</v>
      </c>
      <c r="H42" s="80" t="s">
        <v>58</v>
      </c>
      <c r="I42" s="84" t="s">
        <v>59</v>
      </c>
      <c r="J42" s="81" t="s">
        <v>58</v>
      </c>
      <c r="K42" s="85" t="s">
        <v>59</v>
      </c>
      <c r="L42" s="86"/>
      <c r="M42" s="6"/>
      <c r="N42" s="6"/>
      <c r="O42" s="116" t="s">
        <v>60</v>
      </c>
      <c r="P42" s="116"/>
      <c r="Q42" s="87">
        <f>SUM(Q43:Q44)</f>
        <v>0</v>
      </c>
      <c r="R42" s="6"/>
      <c r="S42" s="8"/>
    </row>
    <row r="43" spans="1:19" ht="15.75" x14ac:dyDescent="0.25">
      <c r="A43" s="5"/>
      <c r="B43" s="130" t="s">
        <v>61</v>
      </c>
      <c r="C43" s="131"/>
      <c r="D43" s="88">
        <v>2</v>
      </c>
      <c r="E43" s="31">
        <v>0</v>
      </c>
      <c r="F43" s="31">
        <v>27</v>
      </c>
      <c r="G43" s="31">
        <v>2</v>
      </c>
      <c r="H43" s="31">
        <v>52</v>
      </c>
      <c r="I43" s="89">
        <v>0</v>
      </c>
      <c r="J43" s="90">
        <f>D43+F43+H43</f>
        <v>81</v>
      </c>
      <c r="K43" s="90">
        <f>E43+G43+I43</f>
        <v>2</v>
      </c>
      <c r="L43" s="86"/>
      <c r="M43" s="6"/>
      <c r="N43" s="7"/>
      <c r="O43" s="117" t="s">
        <v>62</v>
      </c>
      <c r="P43" s="117"/>
      <c r="Q43" s="91">
        <v>0</v>
      </c>
      <c r="R43" s="7"/>
      <c r="S43" s="8"/>
    </row>
    <row r="44" spans="1:19" ht="15.75" x14ac:dyDescent="0.25">
      <c r="A44" s="5"/>
      <c r="B44" s="126" t="s">
        <v>63</v>
      </c>
      <c r="C44" s="127"/>
      <c r="D44" s="92"/>
      <c r="E44" s="93"/>
      <c r="F44" s="94">
        <v>1</v>
      </c>
      <c r="G44" s="94">
        <v>0</v>
      </c>
      <c r="H44" s="94">
        <v>3</v>
      </c>
      <c r="I44" s="95">
        <v>0</v>
      </c>
      <c r="J44" s="90">
        <f>D44+F44+H44</f>
        <v>4</v>
      </c>
      <c r="K44" s="90">
        <f>E44+G44+I44</f>
        <v>0</v>
      </c>
      <c r="L44" s="86"/>
      <c r="M44" s="6"/>
      <c r="N44" s="7"/>
      <c r="O44" s="117" t="s">
        <v>64</v>
      </c>
      <c r="P44" s="117"/>
      <c r="Q44" s="91">
        <v>0</v>
      </c>
      <c r="R44" s="7"/>
      <c r="S44" s="8"/>
    </row>
    <row r="45" spans="1:19" ht="15.75" x14ac:dyDescent="0.25">
      <c r="A45" s="5"/>
      <c r="B45" s="128" t="s">
        <v>14</v>
      </c>
      <c r="C45" s="129"/>
      <c r="D45" s="96">
        <f>D43</f>
        <v>2</v>
      </c>
      <c r="E45" s="96">
        <f>E43</f>
        <v>0</v>
      </c>
      <c r="F45" s="97">
        <f t="shared" ref="F45:K45" si="4">F43+F44</f>
        <v>28</v>
      </c>
      <c r="G45" s="97">
        <f t="shared" si="4"/>
        <v>2</v>
      </c>
      <c r="H45" s="97">
        <f t="shared" si="4"/>
        <v>55</v>
      </c>
      <c r="I45" s="97">
        <f t="shared" si="4"/>
        <v>0</v>
      </c>
      <c r="J45" s="97">
        <f t="shared" si="4"/>
        <v>85</v>
      </c>
      <c r="K45" s="97">
        <f t="shared" si="4"/>
        <v>2</v>
      </c>
      <c r="L45" s="86"/>
      <c r="M45" s="6"/>
      <c r="N45" s="7"/>
      <c r="O45" s="7"/>
      <c r="P45" s="7"/>
      <c r="Q45" s="7"/>
      <c r="R45" s="7"/>
      <c r="S45" s="8"/>
    </row>
    <row r="46" spans="1:19" ht="15.75" x14ac:dyDescent="0.25">
      <c r="A46" s="5"/>
      <c r="B46" s="130" t="s">
        <v>65</v>
      </c>
      <c r="C46" s="131"/>
      <c r="D46" s="7">
        <v>1</v>
      </c>
      <c r="E46" s="46">
        <v>0</v>
      </c>
      <c r="F46" s="46">
        <v>47</v>
      </c>
      <c r="G46" s="46">
        <v>0</v>
      </c>
      <c r="H46" s="46">
        <v>62</v>
      </c>
      <c r="I46" s="98">
        <v>0</v>
      </c>
      <c r="J46" s="90">
        <f>D46+F46+H46</f>
        <v>110</v>
      </c>
      <c r="K46" s="90">
        <f>E46+G46+I46</f>
        <v>0</v>
      </c>
      <c r="L46" s="86"/>
      <c r="M46" s="6"/>
      <c r="N46" s="7"/>
      <c r="O46" s="7"/>
      <c r="P46" s="7"/>
      <c r="Q46" s="7"/>
      <c r="R46" s="7"/>
      <c r="S46" s="8"/>
    </row>
    <row r="47" spans="1:19" ht="15.75" x14ac:dyDescent="0.25">
      <c r="A47" s="5"/>
      <c r="B47" s="132" t="s">
        <v>66</v>
      </c>
      <c r="C47" s="133"/>
      <c r="D47" s="99">
        <v>0</v>
      </c>
      <c r="E47" s="100">
        <v>0</v>
      </c>
      <c r="F47" s="58">
        <v>0</v>
      </c>
      <c r="G47" s="58">
        <v>0</v>
      </c>
      <c r="H47" s="58">
        <v>0</v>
      </c>
      <c r="I47" s="59">
        <v>0</v>
      </c>
      <c r="J47" s="90">
        <f>D47+F47+H47</f>
        <v>0</v>
      </c>
      <c r="K47" s="90">
        <f>E47+G47+I47</f>
        <v>0</v>
      </c>
      <c r="L47" s="86" t="s">
        <v>67</v>
      </c>
      <c r="M47" s="6"/>
      <c r="N47" s="101"/>
      <c r="O47" s="101"/>
      <c r="P47" s="101"/>
      <c r="Q47" s="102"/>
      <c r="R47" s="102"/>
      <c r="S47" s="8"/>
    </row>
    <row r="48" spans="1:19" ht="15.75" x14ac:dyDescent="0.25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8"/>
    </row>
    <row r="49" spans="1:19" ht="15.75" x14ac:dyDescent="0.25">
      <c r="A49" s="5"/>
      <c r="B49" s="134" t="s">
        <v>68</v>
      </c>
      <c r="C49" s="135"/>
      <c r="D49" s="135"/>
      <c r="E49" s="135"/>
      <c r="F49" s="135"/>
      <c r="G49" s="136"/>
      <c r="H49" s="103" t="s">
        <v>46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8"/>
    </row>
    <row r="50" spans="1:19" ht="15.75" x14ac:dyDescent="0.25">
      <c r="A50" s="5"/>
      <c r="B50" s="118" t="s">
        <v>69</v>
      </c>
      <c r="C50" s="119"/>
      <c r="D50" s="119"/>
      <c r="E50" s="119"/>
      <c r="F50" s="119"/>
      <c r="G50" s="120"/>
      <c r="H50" s="104">
        <v>51</v>
      </c>
      <c r="I50" s="6"/>
      <c r="J50" s="121" t="s">
        <v>70</v>
      </c>
      <c r="K50" s="121"/>
      <c r="L50" s="121"/>
      <c r="M50" s="121"/>
      <c r="N50" s="105" t="s">
        <v>46</v>
      </c>
      <c r="O50" s="6"/>
      <c r="P50" s="6"/>
      <c r="Q50" s="6"/>
      <c r="R50" s="6"/>
      <c r="S50" s="8"/>
    </row>
    <row r="51" spans="1:19" ht="15.75" x14ac:dyDescent="0.25">
      <c r="A51" s="5"/>
      <c r="B51" s="122" t="s">
        <v>71</v>
      </c>
      <c r="C51" s="123"/>
      <c r="D51" s="123"/>
      <c r="E51" s="123"/>
      <c r="F51" s="123"/>
      <c r="G51" s="124"/>
      <c r="H51" s="104">
        <v>51</v>
      </c>
      <c r="I51" s="6"/>
      <c r="J51" s="125" t="s">
        <v>72</v>
      </c>
      <c r="K51" s="125"/>
      <c r="L51" s="125"/>
      <c r="M51" s="125"/>
      <c r="N51" s="106">
        <v>56</v>
      </c>
      <c r="O51" s="6"/>
      <c r="P51" s="6"/>
      <c r="Q51" s="6"/>
      <c r="R51" s="6"/>
      <c r="S51" s="8"/>
    </row>
    <row r="52" spans="1:19" ht="15.75" x14ac:dyDescent="0.25">
      <c r="A52" s="5"/>
      <c r="B52" s="122" t="s">
        <v>73</v>
      </c>
      <c r="C52" s="123"/>
      <c r="D52" s="123"/>
      <c r="E52" s="123"/>
      <c r="F52" s="123"/>
      <c r="G52" s="124"/>
      <c r="H52" s="104">
        <v>50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8"/>
    </row>
    <row r="53" spans="1:19" ht="15.75" x14ac:dyDescent="0.25">
      <c r="A53" s="5"/>
      <c r="B53" s="122" t="s">
        <v>74</v>
      </c>
      <c r="C53" s="123"/>
      <c r="D53" s="123"/>
      <c r="E53" s="123"/>
      <c r="F53" s="123"/>
      <c r="G53" s="124"/>
      <c r="H53" s="35">
        <v>0</v>
      </c>
      <c r="I53" s="6"/>
      <c r="J53" s="6"/>
      <c r="K53" s="188" t="s">
        <v>75</v>
      </c>
      <c r="L53" s="188"/>
      <c r="M53" s="188"/>
      <c r="N53" s="22"/>
      <c r="O53" s="6"/>
      <c r="P53" s="6"/>
      <c r="Q53" s="6"/>
      <c r="R53" s="6"/>
      <c r="S53" s="8"/>
    </row>
    <row r="54" spans="1:19" ht="15.75" x14ac:dyDescent="0.25">
      <c r="A54" s="5"/>
      <c r="B54" s="122" t="s">
        <v>76</v>
      </c>
      <c r="C54" s="123"/>
      <c r="D54" s="123"/>
      <c r="E54" s="123"/>
      <c r="F54" s="123"/>
      <c r="G54" s="124"/>
      <c r="H54" s="35"/>
      <c r="I54" s="6"/>
      <c r="J54" s="6"/>
      <c r="K54" s="189" t="s">
        <v>77</v>
      </c>
      <c r="L54" s="189"/>
      <c r="M54" s="189"/>
      <c r="N54" s="107"/>
      <c r="O54" s="6"/>
      <c r="P54" s="6"/>
      <c r="Q54" s="6"/>
      <c r="R54" s="6"/>
      <c r="S54" s="8"/>
    </row>
    <row r="55" spans="1:19" ht="15.75" x14ac:dyDescent="0.25">
      <c r="A55" s="5"/>
      <c r="B55" s="190" t="s">
        <v>78</v>
      </c>
      <c r="C55" s="191"/>
      <c r="D55" s="191"/>
      <c r="E55" s="191"/>
      <c r="F55" s="191"/>
      <c r="G55" s="192"/>
      <c r="H55" s="35">
        <v>0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8"/>
    </row>
    <row r="56" spans="1:19" ht="15" x14ac:dyDescent="0.25">
      <c r="A56" s="108"/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10"/>
    </row>
  </sheetData>
  <mergeCells count="56">
    <mergeCell ref="B53:G53"/>
    <mergeCell ref="K53:M53"/>
    <mergeCell ref="B54:G54"/>
    <mergeCell ref="K54:M54"/>
    <mergeCell ref="B55:G55"/>
    <mergeCell ref="A2:S2"/>
    <mergeCell ref="A3:S3"/>
    <mergeCell ref="A5:S5"/>
    <mergeCell ref="B10:C12"/>
    <mergeCell ref="D10:D12"/>
    <mergeCell ref="E10:F11"/>
    <mergeCell ref="G10:H11"/>
    <mergeCell ref="I10:J11"/>
    <mergeCell ref="K10:L11"/>
    <mergeCell ref="M10:N11"/>
    <mergeCell ref="O10:O12"/>
    <mergeCell ref="P10:P12"/>
    <mergeCell ref="Q10:Q12"/>
    <mergeCell ref="P4:Q4"/>
    <mergeCell ref="B15:C16"/>
    <mergeCell ref="B13:C14"/>
    <mergeCell ref="B17:B24"/>
    <mergeCell ref="C17:C18"/>
    <mergeCell ref="C19:C20"/>
    <mergeCell ref="C21:C22"/>
    <mergeCell ref="C23:C24"/>
    <mergeCell ref="B25:B28"/>
    <mergeCell ref="C25:C26"/>
    <mergeCell ref="C27:C28"/>
    <mergeCell ref="B29:C29"/>
    <mergeCell ref="B30:C30"/>
    <mergeCell ref="B31:C31"/>
    <mergeCell ref="B32:B34"/>
    <mergeCell ref="D36:E37"/>
    <mergeCell ref="F36:G37"/>
    <mergeCell ref="H36:J37"/>
    <mergeCell ref="M36:N36"/>
    <mergeCell ref="B43:C43"/>
    <mergeCell ref="B41:C42"/>
    <mergeCell ref="D41:E41"/>
    <mergeCell ref="F41:G41"/>
    <mergeCell ref="H41:I41"/>
    <mergeCell ref="J41:K41"/>
    <mergeCell ref="B51:G51"/>
    <mergeCell ref="J51:M51"/>
    <mergeCell ref="B52:G52"/>
    <mergeCell ref="B44:C44"/>
    <mergeCell ref="B45:C45"/>
    <mergeCell ref="B46:C46"/>
    <mergeCell ref="B47:C47"/>
    <mergeCell ref="B49:G49"/>
    <mergeCell ref="O42:P42"/>
    <mergeCell ref="O43:P43"/>
    <mergeCell ref="O44:P44"/>
    <mergeCell ref="B50:G50"/>
    <mergeCell ref="J50:M50"/>
  </mergeCells>
  <pageMargins left="0.69999998807907104" right="0.69999998807907104" top="0.75" bottom="0.75" header="0.30000001192092901" footer="0.30000001192092901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topLeftCell="A25" workbookViewId="0">
      <selection activeCell="G13" sqref="G13"/>
    </sheetView>
  </sheetViews>
  <sheetFormatPr baseColWidth="10" defaultColWidth="11.140625" defaultRowHeight="15" x14ac:dyDescent="0.25"/>
  <cols>
    <col min="1" max="19" width="11.140625" style="1" customWidth="1"/>
  </cols>
  <sheetData>
    <row r="1" spans="1:19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</row>
    <row r="2" spans="1:19" ht="21" x14ac:dyDescent="0.25">
      <c r="A2" s="165" t="s">
        <v>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7"/>
    </row>
    <row r="3" spans="1:19" ht="18.75" x14ac:dyDescent="0.25">
      <c r="A3" s="168" t="s">
        <v>1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70"/>
    </row>
    <row r="4" spans="1:19" ht="15.75" x14ac:dyDescent="0.25">
      <c r="A4" s="5"/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186" t="s">
        <v>2</v>
      </c>
      <c r="Q4" s="187"/>
      <c r="R4" s="6"/>
      <c r="S4" s="8"/>
    </row>
    <row r="5" spans="1:19" ht="26.25" x14ac:dyDescent="0.25">
      <c r="A5" s="171" t="s">
        <v>3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3"/>
    </row>
    <row r="6" spans="1:19" x14ac:dyDescent="0.25">
      <c r="A6" s="5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</row>
    <row r="7" spans="1:19" x14ac:dyDescent="0.25">
      <c r="A7" s="5"/>
      <c r="B7" s="10"/>
      <c r="C7" s="10" t="s">
        <v>4</v>
      </c>
      <c r="D7" s="111">
        <v>46054</v>
      </c>
      <c r="E7" s="10"/>
      <c r="F7" s="10" t="s">
        <v>5</v>
      </c>
      <c r="G7" s="10"/>
      <c r="H7" s="10"/>
      <c r="I7" s="10"/>
      <c r="J7" s="11"/>
      <c r="K7" s="11" t="s">
        <v>6</v>
      </c>
      <c r="L7" s="11"/>
      <c r="M7" s="11"/>
      <c r="N7" s="11"/>
      <c r="O7" s="10"/>
      <c r="P7" s="10"/>
      <c r="Q7" s="12"/>
      <c r="R7" s="9"/>
      <c r="S7" s="8"/>
    </row>
    <row r="8" spans="1:19" x14ac:dyDescent="0.25">
      <c r="A8" s="5"/>
      <c r="B8" s="10"/>
      <c r="C8" s="13" t="s">
        <v>7</v>
      </c>
      <c r="D8" s="111">
        <v>46081</v>
      </c>
      <c r="E8" s="10"/>
      <c r="F8" s="10" t="s">
        <v>8</v>
      </c>
      <c r="G8" s="10" t="s">
        <v>79</v>
      </c>
      <c r="H8" s="10"/>
      <c r="I8" s="10"/>
      <c r="J8" s="10"/>
      <c r="K8" s="10" t="s">
        <v>9</v>
      </c>
      <c r="L8" s="10"/>
      <c r="M8" s="10"/>
      <c r="N8" s="10"/>
      <c r="O8" s="10"/>
      <c r="P8" s="10"/>
      <c r="Q8" s="10"/>
      <c r="R8" s="14"/>
      <c r="S8" s="15"/>
    </row>
    <row r="9" spans="1:19" ht="15.75" thickBot="1" x14ac:dyDescent="0.3">
      <c r="A9" s="5"/>
      <c r="B9" s="10"/>
      <c r="C9" s="13"/>
      <c r="D9" s="10"/>
      <c r="E9" s="10"/>
      <c r="F9" s="10" t="s">
        <v>10</v>
      </c>
      <c r="G9" s="10" t="s">
        <v>83</v>
      </c>
      <c r="H9" s="10"/>
      <c r="I9" s="10"/>
      <c r="J9" s="10"/>
      <c r="K9" s="10" t="s">
        <v>11</v>
      </c>
      <c r="L9" s="10"/>
      <c r="M9" s="10"/>
      <c r="N9" s="10"/>
      <c r="O9" s="10"/>
      <c r="P9" s="10"/>
      <c r="Q9" s="10"/>
      <c r="R9" s="14"/>
      <c r="S9" s="15"/>
    </row>
    <row r="10" spans="1:19" ht="15.75" x14ac:dyDescent="0.25">
      <c r="A10" s="5"/>
      <c r="B10" s="174" t="s">
        <v>12</v>
      </c>
      <c r="C10" s="175"/>
      <c r="D10" s="175" t="s">
        <v>13</v>
      </c>
      <c r="E10" s="175" t="s">
        <v>14</v>
      </c>
      <c r="F10" s="175"/>
      <c r="G10" s="175" t="s">
        <v>15</v>
      </c>
      <c r="H10" s="175"/>
      <c r="I10" s="175" t="s">
        <v>16</v>
      </c>
      <c r="J10" s="175"/>
      <c r="K10" s="175" t="s">
        <v>17</v>
      </c>
      <c r="L10" s="175"/>
      <c r="M10" s="175" t="s">
        <v>18</v>
      </c>
      <c r="N10" s="180"/>
      <c r="O10" s="182" t="s">
        <v>19</v>
      </c>
      <c r="P10" s="155" t="s">
        <v>20</v>
      </c>
      <c r="Q10" s="155" t="s">
        <v>21</v>
      </c>
      <c r="R10" s="6"/>
      <c r="S10" s="8"/>
    </row>
    <row r="11" spans="1:19" ht="15.75" x14ac:dyDescent="0.25">
      <c r="A11" s="5"/>
      <c r="B11" s="176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81"/>
      <c r="O11" s="183"/>
      <c r="P11" s="185"/>
      <c r="Q11" s="185"/>
      <c r="R11" s="6"/>
      <c r="S11" s="8"/>
    </row>
    <row r="12" spans="1:19" ht="30.75" thickBot="1" x14ac:dyDescent="0.3">
      <c r="A12" s="5"/>
      <c r="B12" s="178"/>
      <c r="C12" s="179"/>
      <c r="D12" s="179"/>
      <c r="E12" s="17" t="s">
        <v>22</v>
      </c>
      <c r="F12" s="112" t="s">
        <v>23</v>
      </c>
      <c r="G12" s="17" t="s">
        <v>22</v>
      </c>
      <c r="H12" s="112" t="s">
        <v>23</v>
      </c>
      <c r="I12" s="17" t="s">
        <v>22</v>
      </c>
      <c r="J12" s="112" t="s">
        <v>23</v>
      </c>
      <c r="K12" s="17" t="s">
        <v>22</v>
      </c>
      <c r="L12" s="112" t="s">
        <v>23</v>
      </c>
      <c r="M12" s="17" t="s">
        <v>22</v>
      </c>
      <c r="N12" s="18" t="s">
        <v>23</v>
      </c>
      <c r="O12" s="184"/>
      <c r="P12" s="156"/>
      <c r="Q12" s="156"/>
      <c r="R12" s="6"/>
      <c r="S12" s="8"/>
    </row>
    <row r="13" spans="1:19" ht="16.5" thickBot="1" x14ac:dyDescent="0.3">
      <c r="A13" s="5"/>
      <c r="B13" s="160" t="s">
        <v>14</v>
      </c>
      <c r="C13" s="161"/>
      <c r="D13" s="19" t="s">
        <v>24</v>
      </c>
      <c r="E13" s="20">
        <f t="shared" ref="E13:O13" si="0">SUM(E15,E17,E19,E21,E23,E25,E27,E29,E30,E31,E32,E33,E34)</f>
        <v>12</v>
      </c>
      <c r="F13" s="20">
        <f t="shared" si="0"/>
        <v>103</v>
      </c>
      <c r="G13" s="21">
        <f t="shared" si="0"/>
        <v>0</v>
      </c>
      <c r="H13" s="21">
        <f t="shared" si="0"/>
        <v>0</v>
      </c>
      <c r="I13" s="21">
        <f t="shared" si="0"/>
        <v>5</v>
      </c>
      <c r="J13" s="21">
        <f t="shared" si="0"/>
        <v>33</v>
      </c>
      <c r="K13" s="21">
        <f t="shared" si="0"/>
        <v>7</v>
      </c>
      <c r="L13" s="21">
        <f t="shared" si="0"/>
        <v>69</v>
      </c>
      <c r="M13" s="21">
        <f t="shared" si="0"/>
        <v>0</v>
      </c>
      <c r="N13" s="21">
        <f t="shared" si="0"/>
        <v>1</v>
      </c>
      <c r="O13" s="22">
        <f t="shared" si="0"/>
        <v>0</v>
      </c>
      <c r="P13" s="23">
        <f>(P15+P17+P19+P21+P23+P25+P27+P29+P30+P31+P33+P32+P34)</f>
        <v>0</v>
      </c>
      <c r="Q13" s="24">
        <f>Q16+Q18+Q20+Q22+Q24+Q26+Q28+Q29+Q30+Q31+Q32+Q33+Q34</f>
        <v>30.107692307692307</v>
      </c>
      <c r="R13" s="6"/>
      <c r="S13" s="8"/>
    </row>
    <row r="14" spans="1:19" ht="16.5" thickBot="1" x14ac:dyDescent="0.3">
      <c r="A14" s="5"/>
      <c r="B14" s="162"/>
      <c r="C14" s="163"/>
      <c r="D14" s="25" t="s">
        <v>25</v>
      </c>
      <c r="E14" s="20">
        <f>SUM(E16,E18,E20,E22,E24,E26,E28,E30,E31,E32,E33,E34,E35)</f>
        <v>21</v>
      </c>
      <c r="F14" s="20">
        <f>SUM(F16,F18,F20,F22,F24,F26,F28,F30,F31,F32,F33,F34,F35)</f>
        <v>1542</v>
      </c>
      <c r="G14" s="26">
        <f t="shared" ref="G14:N14" si="1">SUM(G16,G18,G20,G22,G24,G26,G28)</f>
        <v>0</v>
      </c>
      <c r="H14" s="26">
        <f t="shared" si="1"/>
        <v>0</v>
      </c>
      <c r="I14" s="26">
        <f t="shared" si="1"/>
        <v>5</v>
      </c>
      <c r="J14" s="26">
        <f t="shared" si="1"/>
        <v>357</v>
      </c>
      <c r="K14" s="26">
        <f t="shared" si="1"/>
        <v>16</v>
      </c>
      <c r="L14" s="26">
        <f t="shared" si="1"/>
        <v>1155</v>
      </c>
      <c r="M14" s="26">
        <f t="shared" si="1"/>
        <v>0</v>
      </c>
      <c r="N14" s="26">
        <f t="shared" si="1"/>
        <v>30</v>
      </c>
      <c r="O14" s="27"/>
      <c r="P14" s="28"/>
      <c r="Q14" s="29"/>
      <c r="R14" s="6"/>
      <c r="S14" s="8"/>
    </row>
    <row r="15" spans="1:19" ht="16.5" thickBot="1" x14ac:dyDescent="0.3">
      <c r="A15" s="5"/>
      <c r="B15" s="158" t="s">
        <v>26</v>
      </c>
      <c r="C15" s="159"/>
      <c r="D15" s="19" t="s">
        <v>24</v>
      </c>
      <c r="E15" s="30">
        <f t="shared" ref="E15:F34" si="2">G15+I15+K15+M15</f>
        <v>1</v>
      </c>
      <c r="F15" s="30">
        <f t="shared" si="2"/>
        <v>0</v>
      </c>
      <c r="G15" s="31">
        <v>0</v>
      </c>
      <c r="H15" s="31">
        <v>0</v>
      </c>
      <c r="I15" s="31">
        <v>1</v>
      </c>
      <c r="J15" s="31">
        <v>0</v>
      </c>
      <c r="K15" s="31">
        <v>0</v>
      </c>
      <c r="L15" s="31">
        <v>0</v>
      </c>
      <c r="M15" s="32">
        <v>0</v>
      </c>
      <c r="N15" s="33">
        <v>0</v>
      </c>
      <c r="O15" s="34">
        <v>0</v>
      </c>
      <c r="P15" s="35">
        <v>0</v>
      </c>
      <c r="Q15" s="28"/>
      <c r="R15" s="6"/>
      <c r="S15" s="8"/>
    </row>
    <row r="16" spans="1:19" ht="16.5" thickBot="1" x14ac:dyDescent="0.3">
      <c r="A16" s="36"/>
      <c r="B16" s="148"/>
      <c r="C16" s="149"/>
      <c r="D16" s="37" t="s">
        <v>25</v>
      </c>
      <c r="E16" s="30">
        <f t="shared" si="2"/>
        <v>1</v>
      </c>
      <c r="F16" s="30">
        <f t="shared" si="2"/>
        <v>0</v>
      </c>
      <c r="G16" s="38">
        <v>0</v>
      </c>
      <c r="H16" s="38">
        <v>0</v>
      </c>
      <c r="I16" s="38">
        <v>1</v>
      </c>
      <c r="J16" s="38">
        <v>0</v>
      </c>
      <c r="K16" s="38">
        <v>0</v>
      </c>
      <c r="L16" s="38">
        <v>0</v>
      </c>
      <c r="M16" s="32"/>
      <c r="N16" s="39"/>
      <c r="O16" s="40">
        <v>0</v>
      </c>
      <c r="P16" s="41"/>
      <c r="Q16" s="42">
        <f>E16</f>
        <v>1</v>
      </c>
      <c r="R16" s="6"/>
      <c r="S16" s="8"/>
    </row>
    <row r="17" spans="1:19" ht="16.5" thickBot="1" x14ac:dyDescent="0.3">
      <c r="A17" s="5"/>
      <c r="B17" s="157" t="s">
        <v>27</v>
      </c>
      <c r="C17" s="164" t="s">
        <v>28</v>
      </c>
      <c r="D17" s="37" t="s">
        <v>24</v>
      </c>
      <c r="E17" s="30">
        <f t="shared" si="2"/>
        <v>2</v>
      </c>
      <c r="F17" s="30">
        <f t="shared" si="2"/>
        <v>7</v>
      </c>
      <c r="G17" s="38">
        <v>0</v>
      </c>
      <c r="H17" s="38">
        <v>0</v>
      </c>
      <c r="I17" s="38">
        <v>0</v>
      </c>
      <c r="J17" s="38">
        <v>2</v>
      </c>
      <c r="K17" s="38">
        <v>2</v>
      </c>
      <c r="L17" s="38">
        <v>5</v>
      </c>
      <c r="M17" s="32">
        <v>0</v>
      </c>
      <c r="N17" s="39">
        <v>0</v>
      </c>
      <c r="O17" s="34">
        <v>0</v>
      </c>
      <c r="P17" s="35">
        <v>0</v>
      </c>
      <c r="Q17" s="28"/>
      <c r="R17" s="6"/>
      <c r="S17" s="8"/>
    </row>
    <row r="18" spans="1:19" ht="21.75" customHeight="1" thickBot="1" x14ac:dyDescent="0.3">
      <c r="A18" s="36"/>
      <c r="B18" s="157"/>
      <c r="C18" s="164"/>
      <c r="D18" s="37" t="s">
        <v>25</v>
      </c>
      <c r="E18" s="30">
        <f t="shared" si="2"/>
        <v>2</v>
      </c>
      <c r="F18" s="30">
        <f t="shared" si="2"/>
        <v>28</v>
      </c>
      <c r="G18" s="38">
        <v>0</v>
      </c>
      <c r="H18" s="38">
        <v>0</v>
      </c>
      <c r="I18" s="38">
        <v>0</v>
      </c>
      <c r="J18" s="38">
        <v>8</v>
      </c>
      <c r="K18" s="38">
        <v>2</v>
      </c>
      <c r="L18" s="38">
        <v>20</v>
      </c>
      <c r="M18" s="32">
        <v>0</v>
      </c>
      <c r="N18" s="39">
        <v>0</v>
      </c>
      <c r="O18" s="40"/>
      <c r="P18" s="41"/>
      <c r="Q18" s="42">
        <f>((E17*1)+(F17*4))/13</f>
        <v>2.3076923076923075</v>
      </c>
      <c r="R18" s="6"/>
      <c r="S18" s="8"/>
    </row>
    <row r="19" spans="1:19" ht="16.5" thickBot="1" x14ac:dyDescent="0.3">
      <c r="A19" s="5"/>
      <c r="B19" s="157"/>
      <c r="C19" s="149" t="s">
        <v>29</v>
      </c>
      <c r="D19" s="37" t="s">
        <v>24</v>
      </c>
      <c r="E19" s="30">
        <f t="shared" si="2"/>
        <v>3</v>
      </c>
      <c r="F19" s="30">
        <f t="shared" si="2"/>
        <v>18</v>
      </c>
      <c r="G19" s="38">
        <v>0</v>
      </c>
      <c r="H19" s="38">
        <v>0</v>
      </c>
      <c r="I19" s="38">
        <v>0</v>
      </c>
      <c r="J19" s="38">
        <v>10</v>
      </c>
      <c r="K19" s="38">
        <v>3</v>
      </c>
      <c r="L19" s="38">
        <v>8</v>
      </c>
      <c r="M19" s="32">
        <v>0</v>
      </c>
      <c r="N19" s="39">
        <v>0</v>
      </c>
      <c r="O19" s="34">
        <v>0</v>
      </c>
      <c r="P19" s="35">
        <v>0</v>
      </c>
      <c r="Q19" s="28"/>
      <c r="R19" s="6"/>
      <c r="S19" s="8"/>
    </row>
    <row r="20" spans="1:19" ht="29.25" customHeight="1" thickBot="1" x14ac:dyDescent="0.3">
      <c r="A20" s="36"/>
      <c r="B20" s="157"/>
      <c r="C20" s="149"/>
      <c r="D20" s="37" t="s">
        <v>25</v>
      </c>
      <c r="E20" s="30">
        <f t="shared" si="2"/>
        <v>3</v>
      </c>
      <c r="F20" s="30">
        <f t="shared" si="2"/>
        <v>18</v>
      </c>
      <c r="G20" s="38">
        <v>0</v>
      </c>
      <c r="H20" s="38">
        <v>0</v>
      </c>
      <c r="I20" s="38">
        <v>0</v>
      </c>
      <c r="J20" s="38">
        <v>10</v>
      </c>
      <c r="K20" s="38">
        <v>3</v>
      </c>
      <c r="L20" s="38">
        <v>8</v>
      </c>
      <c r="M20" s="32">
        <v>0</v>
      </c>
      <c r="N20" s="39">
        <v>0</v>
      </c>
      <c r="O20" s="40"/>
      <c r="P20" s="41"/>
      <c r="Q20" s="42">
        <f>(E19+F19)/12</f>
        <v>1.75</v>
      </c>
      <c r="R20" s="6"/>
      <c r="S20" s="8"/>
    </row>
    <row r="21" spans="1:19" ht="16.5" thickBot="1" x14ac:dyDescent="0.3">
      <c r="A21" s="5"/>
      <c r="B21" s="157"/>
      <c r="C21" s="149" t="s">
        <v>30</v>
      </c>
      <c r="D21" s="37" t="s">
        <v>24</v>
      </c>
      <c r="E21" s="30">
        <f t="shared" si="2"/>
        <v>1</v>
      </c>
      <c r="F21" s="30">
        <f t="shared" si="2"/>
        <v>24</v>
      </c>
      <c r="G21" s="38">
        <v>0</v>
      </c>
      <c r="H21" s="38">
        <v>0</v>
      </c>
      <c r="I21" s="38">
        <v>1</v>
      </c>
      <c r="J21" s="38">
        <v>8</v>
      </c>
      <c r="K21" s="38">
        <v>0</v>
      </c>
      <c r="L21" s="38">
        <v>16</v>
      </c>
      <c r="M21" s="32">
        <v>0</v>
      </c>
      <c r="N21" s="39">
        <v>0</v>
      </c>
      <c r="O21" s="34">
        <v>0</v>
      </c>
      <c r="P21" s="35">
        <v>0</v>
      </c>
      <c r="Q21" s="28"/>
      <c r="R21" s="6"/>
      <c r="S21" s="8"/>
    </row>
    <row r="22" spans="1:19" ht="27.75" customHeight="1" thickBot="1" x14ac:dyDescent="0.3">
      <c r="A22" s="36"/>
      <c r="B22" s="157"/>
      <c r="C22" s="149"/>
      <c r="D22" s="37" t="s">
        <v>25</v>
      </c>
      <c r="E22" s="30">
        <f t="shared" si="2"/>
        <v>1</v>
      </c>
      <c r="F22" s="30">
        <f t="shared" si="2"/>
        <v>24</v>
      </c>
      <c r="G22" s="38">
        <v>0</v>
      </c>
      <c r="H22" s="38">
        <v>0</v>
      </c>
      <c r="I22" s="38">
        <v>1</v>
      </c>
      <c r="J22" s="38">
        <v>8</v>
      </c>
      <c r="K22" s="38">
        <v>0</v>
      </c>
      <c r="L22" s="38">
        <v>16</v>
      </c>
      <c r="M22" s="32"/>
      <c r="N22" s="39"/>
      <c r="O22" s="40"/>
      <c r="P22" s="41"/>
      <c r="Q22" s="42">
        <f>(E21+F21)/4</f>
        <v>6.25</v>
      </c>
      <c r="R22" s="6"/>
      <c r="S22" s="8"/>
    </row>
    <row r="23" spans="1:19" ht="16.5" thickBot="1" x14ac:dyDescent="0.3">
      <c r="A23" s="5"/>
      <c r="B23" s="157"/>
      <c r="C23" s="149" t="s">
        <v>31</v>
      </c>
      <c r="D23" s="37" t="s">
        <v>24</v>
      </c>
      <c r="E23" s="30">
        <f t="shared" si="2"/>
        <v>4</v>
      </c>
      <c r="F23" s="30">
        <f t="shared" si="2"/>
        <v>5</v>
      </c>
      <c r="G23" s="38">
        <v>0</v>
      </c>
      <c r="H23" s="38">
        <v>0</v>
      </c>
      <c r="I23" s="38">
        <v>3</v>
      </c>
      <c r="J23" s="38">
        <v>2</v>
      </c>
      <c r="K23" s="38">
        <v>1</v>
      </c>
      <c r="L23" s="38">
        <v>3</v>
      </c>
      <c r="M23" s="32"/>
      <c r="N23" s="39"/>
      <c r="O23" s="34">
        <v>0</v>
      </c>
      <c r="P23" s="35">
        <v>0</v>
      </c>
      <c r="Q23" s="28"/>
      <c r="R23" s="6"/>
      <c r="S23" s="8"/>
    </row>
    <row r="24" spans="1:19" ht="16.5" thickBot="1" x14ac:dyDescent="0.3">
      <c r="A24" s="36"/>
      <c r="B24" s="157"/>
      <c r="C24" s="149"/>
      <c r="D24" s="37" t="s">
        <v>25</v>
      </c>
      <c r="E24" s="30">
        <f t="shared" si="2"/>
        <v>4</v>
      </c>
      <c r="F24" s="30">
        <f t="shared" si="2"/>
        <v>2</v>
      </c>
      <c r="G24" s="38">
        <v>0</v>
      </c>
      <c r="H24" s="38">
        <v>0</v>
      </c>
      <c r="I24" s="38">
        <v>3</v>
      </c>
      <c r="J24" s="38">
        <v>1</v>
      </c>
      <c r="K24" s="38">
        <v>1</v>
      </c>
      <c r="L24" s="38">
        <v>1</v>
      </c>
      <c r="M24" s="43"/>
      <c r="N24" s="44"/>
      <c r="O24" s="27"/>
      <c r="P24" s="28"/>
      <c r="Q24" s="42">
        <f>E24</f>
        <v>4</v>
      </c>
      <c r="R24" s="6"/>
      <c r="S24" s="8"/>
    </row>
    <row r="25" spans="1:19" ht="16.5" thickBot="1" x14ac:dyDescent="0.3">
      <c r="A25" s="5"/>
      <c r="B25" s="157" t="s">
        <v>32</v>
      </c>
      <c r="C25" s="149" t="s">
        <v>33</v>
      </c>
      <c r="D25" s="37" t="s">
        <v>24</v>
      </c>
      <c r="E25" s="30">
        <f t="shared" si="2"/>
        <v>1</v>
      </c>
      <c r="F25" s="30">
        <f t="shared" si="2"/>
        <v>49</v>
      </c>
      <c r="G25" s="38">
        <v>0</v>
      </c>
      <c r="H25" s="38">
        <v>0</v>
      </c>
      <c r="I25" s="38">
        <v>0</v>
      </c>
      <c r="J25" s="38">
        <v>11</v>
      </c>
      <c r="K25" s="38">
        <v>1</v>
      </c>
      <c r="L25" s="45">
        <v>37</v>
      </c>
      <c r="M25" s="46">
        <v>0</v>
      </c>
      <c r="N25" s="47">
        <v>1</v>
      </c>
      <c r="O25" s="34">
        <v>0</v>
      </c>
      <c r="P25" s="35">
        <v>0</v>
      </c>
      <c r="Q25" s="28"/>
      <c r="R25" s="6"/>
      <c r="S25" s="8"/>
    </row>
    <row r="26" spans="1:19" ht="15.75" thickBot="1" x14ac:dyDescent="0.3">
      <c r="A26" s="36"/>
      <c r="B26" s="157"/>
      <c r="C26" s="149"/>
      <c r="D26" s="37" t="s">
        <v>25</v>
      </c>
      <c r="E26" s="30">
        <f t="shared" si="2"/>
        <v>10</v>
      </c>
      <c r="F26" s="30">
        <f t="shared" si="2"/>
        <v>1470</v>
      </c>
      <c r="G26" s="38">
        <v>0</v>
      </c>
      <c r="H26" s="38">
        <v>0</v>
      </c>
      <c r="I26" s="38">
        <v>0</v>
      </c>
      <c r="J26" s="38">
        <v>330</v>
      </c>
      <c r="K26" s="38">
        <v>10</v>
      </c>
      <c r="L26" s="45">
        <v>1110</v>
      </c>
      <c r="M26" s="38">
        <v>0</v>
      </c>
      <c r="N26" s="48">
        <v>30</v>
      </c>
      <c r="O26" s="27"/>
      <c r="P26" s="28"/>
      <c r="Q26" s="42">
        <f>((E25*10)+(F25*30))/100</f>
        <v>14.8</v>
      </c>
      <c r="R26" s="49"/>
      <c r="S26" s="8"/>
    </row>
    <row r="27" spans="1:19" ht="16.5" thickBot="1" x14ac:dyDescent="0.3">
      <c r="A27" s="5"/>
      <c r="B27" s="157"/>
      <c r="C27" s="149" t="s">
        <v>34</v>
      </c>
      <c r="D27" s="37" t="s">
        <v>24</v>
      </c>
      <c r="E27" s="30">
        <f t="shared" si="2"/>
        <v>0</v>
      </c>
      <c r="F27" s="30">
        <f t="shared" si="2"/>
        <v>0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45">
        <v>0</v>
      </c>
      <c r="M27" s="45">
        <v>0</v>
      </c>
      <c r="N27" s="45">
        <v>0</v>
      </c>
      <c r="O27" s="34">
        <v>0</v>
      </c>
      <c r="P27" s="35">
        <v>0</v>
      </c>
      <c r="Q27" s="28"/>
      <c r="R27" s="6"/>
      <c r="S27" s="8"/>
    </row>
    <row r="28" spans="1:19" ht="16.5" thickBot="1" x14ac:dyDescent="0.3">
      <c r="A28" s="36"/>
      <c r="B28" s="157"/>
      <c r="C28" s="149"/>
      <c r="D28" s="37" t="s">
        <v>25</v>
      </c>
      <c r="E28" s="30">
        <f t="shared" si="2"/>
        <v>0</v>
      </c>
      <c r="F28" s="30">
        <f t="shared" si="2"/>
        <v>0</v>
      </c>
      <c r="G28" s="38">
        <v>0</v>
      </c>
      <c r="H28" s="38">
        <v>0</v>
      </c>
      <c r="I28" s="38">
        <v>0</v>
      </c>
      <c r="J28" s="38">
        <v>0</v>
      </c>
      <c r="K28" s="38">
        <v>0</v>
      </c>
      <c r="L28" s="45">
        <v>0</v>
      </c>
      <c r="M28" s="45">
        <v>0</v>
      </c>
      <c r="N28" s="45">
        <v>0</v>
      </c>
      <c r="O28" s="50"/>
      <c r="P28" s="28"/>
      <c r="Q28" s="42">
        <f>((E27*10)+(F27*30))/100</f>
        <v>0</v>
      </c>
      <c r="R28" s="6"/>
      <c r="S28" s="8"/>
    </row>
    <row r="29" spans="1:19" ht="15.75" thickBot="1" x14ac:dyDescent="0.3">
      <c r="A29" s="5"/>
      <c r="B29" s="148" t="s">
        <v>35</v>
      </c>
      <c r="C29" s="149"/>
      <c r="D29" s="37" t="s">
        <v>24</v>
      </c>
      <c r="E29" s="30">
        <f t="shared" si="2"/>
        <v>0</v>
      </c>
      <c r="F29" s="30">
        <f t="shared" si="2"/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51"/>
      <c r="N29" s="52"/>
      <c r="O29" s="34">
        <v>0</v>
      </c>
      <c r="P29" s="35">
        <v>0</v>
      </c>
      <c r="Q29" s="42"/>
      <c r="R29" s="53"/>
      <c r="S29" s="8"/>
    </row>
    <row r="30" spans="1:19" ht="16.5" thickBot="1" x14ac:dyDescent="0.3">
      <c r="A30" s="5"/>
      <c r="B30" s="148" t="s">
        <v>36</v>
      </c>
      <c r="C30" s="149"/>
      <c r="D30" s="37" t="s">
        <v>24</v>
      </c>
      <c r="E30" s="30">
        <f t="shared" si="2"/>
        <v>0</v>
      </c>
      <c r="F30" s="30">
        <f t="shared" si="2"/>
        <v>0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54"/>
      <c r="N30" s="39"/>
      <c r="O30" s="34">
        <v>0</v>
      </c>
      <c r="P30" s="35">
        <v>0</v>
      </c>
      <c r="Q30" s="42"/>
      <c r="R30" s="6"/>
      <c r="S30" s="8"/>
    </row>
    <row r="31" spans="1:19" ht="16.5" thickBot="1" x14ac:dyDescent="0.3">
      <c r="A31" s="5"/>
      <c r="B31" s="148" t="s">
        <v>37</v>
      </c>
      <c r="C31" s="149"/>
      <c r="D31" s="37" t="s">
        <v>24</v>
      </c>
      <c r="E31" s="30">
        <f t="shared" si="2"/>
        <v>0</v>
      </c>
      <c r="F31" s="30">
        <f t="shared" si="2"/>
        <v>0</v>
      </c>
      <c r="G31" s="38">
        <v>0</v>
      </c>
      <c r="H31" s="38">
        <v>0</v>
      </c>
      <c r="I31" s="38">
        <v>0</v>
      </c>
      <c r="J31" s="38">
        <v>0</v>
      </c>
      <c r="K31" s="38">
        <v>0</v>
      </c>
      <c r="L31" s="45">
        <v>0</v>
      </c>
      <c r="M31" s="54"/>
      <c r="N31" s="39"/>
      <c r="O31" s="34">
        <v>0</v>
      </c>
      <c r="P31" s="35">
        <v>0</v>
      </c>
      <c r="Q31" s="42">
        <f>F31</f>
        <v>0</v>
      </c>
      <c r="R31" s="6"/>
      <c r="S31" s="8"/>
    </row>
    <row r="32" spans="1:19" ht="15.75" thickBot="1" x14ac:dyDescent="0.3">
      <c r="A32" s="5"/>
      <c r="B32" s="148" t="s">
        <v>38</v>
      </c>
      <c r="C32" s="55" t="s">
        <v>39</v>
      </c>
      <c r="D32" s="37" t="s">
        <v>24</v>
      </c>
      <c r="E32" s="30">
        <f t="shared" si="2"/>
        <v>0</v>
      </c>
      <c r="F32" s="30">
        <f t="shared" si="2"/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45">
        <v>0</v>
      </c>
      <c r="M32" s="54"/>
      <c r="N32" s="39"/>
      <c r="O32" s="34">
        <v>0</v>
      </c>
      <c r="P32" s="35">
        <v>0</v>
      </c>
      <c r="Q32" s="42">
        <f>(E32+F32+E33+F33+E34+F34)/6</f>
        <v>0</v>
      </c>
      <c r="R32" s="56"/>
      <c r="S32" s="8"/>
    </row>
    <row r="33" spans="1:19" ht="16.5" thickBot="1" x14ac:dyDescent="0.3">
      <c r="A33" s="5"/>
      <c r="B33" s="148"/>
      <c r="C33" s="55" t="s">
        <v>40</v>
      </c>
      <c r="D33" s="37" t="s">
        <v>24</v>
      </c>
      <c r="E33" s="30">
        <f t="shared" si="2"/>
        <v>0</v>
      </c>
      <c r="F33" s="30">
        <f t="shared" si="2"/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45">
        <v>0</v>
      </c>
      <c r="M33" s="54"/>
      <c r="N33" s="39"/>
      <c r="O33" s="34">
        <v>0</v>
      </c>
      <c r="P33" s="35">
        <v>0</v>
      </c>
      <c r="Q33" s="42"/>
      <c r="R33" s="6"/>
      <c r="S33" s="8"/>
    </row>
    <row r="34" spans="1:19" ht="16.5" thickBot="1" x14ac:dyDescent="0.3">
      <c r="A34" s="5"/>
      <c r="B34" s="150"/>
      <c r="C34" s="57" t="s">
        <v>41</v>
      </c>
      <c r="D34" s="25" t="s">
        <v>24</v>
      </c>
      <c r="E34" s="30">
        <f t="shared" si="2"/>
        <v>0</v>
      </c>
      <c r="F34" s="30">
        <f t="shared" si="2"/>
        <v>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9">
        <v>0</v>
      </c>
      <c r="M34" s="60"/>
      <c r="N34" s="61"/>
      <c r="O34" s="34">
        <v>0</v>
      </c>
      <c r="P34" s="62">
        <v>0</v>
      </c>
      <c r="Q34" s="42"/>
      <c r="R34" s="6"/>
      <c r="S34" s="8"/>
    </row>
    <row r="35" spans="1:19" ht="15.75" thickBot="1" x14ac:dyDescent="0.3">
      <c r="A35" s="5"/>
      <c r="B35" s="63"/>
      <c r="C35" s="63"/>
      <c r="D35" s="7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34"/>
      <c r="P35" s="56"/>
      <c r="Q35" s="56"/>
      <c r="R35" s="56"/>
      <c r="S35" s="8"/>
    </row>
    <row r="36" spans="1:19" ht="15.75" x14ac:dyDescent="0.25">
      <c r="A36" s="5"/>
      <c r="B36" s="6"/>
      <c r="C36" s="6"/>
      <c r="D36" s="151" t="s">
        <v>42</v>
      </c>
      <c r="E36" s="152"/>
      <c r="F36" s="151" t="s">
        <v>43</v>
      </c>
      <c r="G36" s="155"/>
      <c r="H36" s="152" t="s">
        <v>44</v>
      </c>
      <c r="I36" s="152"/>
      <c r="J36" s="155"/>
      <c r="K36" s="6"/>
      <c r="L36" s="6"/>
      <c r="M36" s="137" t="s">
        <v>45</v>
      </c>
      <c r="N36" s="138"/>
      <c r="O36" s="64" t="s">
        <v>46</v>
      </c>
      <c r="P36" s="6"/>
      <c r="Q36" s="6"/>
      <c r="R36" s="6"/>
      <c r="S36" s="8"/>
    </row>
    <row r="37" spans="1:19" ht="16.5" thickBot="1" x14ac:dyDescent="0.3">
      <c r="A37" s="5"/>
      <c r="B37" s="6"/>
      <c r="C37" s="6"/>
      <c r="D37" s="153"/>
      <c r="E37" s="154"/>
      <c r="F37" s="153"/>
      <c r="G37" s="156"/>
      <c r="H37" s="154"/>
      <c r="I37" s="154"/>
      <c r="J37" s="156"/>
      <c r="K37" s="6"/>
      <c r="L37" s="6"/>
      <c r="M37" s="65" t="s">
        <v>47</v>
      </c>
      <c r="N37" s="37"/>
      <c r="O37" s="38">
        <v>0</v>
      </c>
      <c r="P37" s="6"/>
      <c r="Q37" s="6"/>
      <c r="R37" s="6"/>
      <c r="S37" s="8"/>
    </row>
    <row r="38" spans="1:19" ht="30.75" thickBot="1" x14ac:dyDescent="0.3">
      <c r="A38" s="5"/>
      <c r="B38" s="6"/>
      <c r="C38" s="6"/>
      <c r="D38" s="66" t="s">
        <v>24</v>
      </c>
      <c r="E38" s="67" t="s">
        <v>25</v>
      </c>
      <c r="F38" s="68" t="s">
        <v>46</v>
      </c>
      <c r="G38" s="69" t="s">
        <v>48</v>
      </c>
      <c r="H38" s="70" t="s">
        <v>49</v>
      </c>
      <c r="I38" s="71" t="s">
        <v>50</v>
      </c>
      <c r="J38" s="72" t="s">
        <v>51</v>
      </c>
      <c r="K38" s="6"/>
      <c r="L38" s="6"/>
      <c r="M38" s="73" t="s">
        <v>52</v>
      </c>
      <c r="N38" s="58"/>
      <c r="O38" s="38">
        <v>4</v>
      </c>
      <c r="P38" s="6"/>
      <c r="Q38" s="6"/>
      <c r="R38" s="6"/>
      <c r="S38" s="8"/>
    </row>
    <row r="39" spans="1:19" ht="16.5" thickBot="1" x14ac:dyDescent="0.3">
      <c r="A39" s="5"/>
      <c r="B39" s="6"/>
      <c r="C39" s="6"/>
      <c r="D39" s="74">
        <v>0</v>
      </c>
      <c r="E39" s="75">
        <v>0</v>
      </c>
      <c r="F39" s="75">
        <v>0</v>
      </c>
      <c r="G39" s="76">
        <v>0</v>
      </c>
      <c r="H39" s="77">
        <v>3</v>
      </c>
      <c r="I39" s="78">
        <v>1</v>
      </c>
      <c r="J39" s="79">
        <v>0</v>
      </c>
      <c r="K39" s="6"/>
      <c r="L39" s="6"/>
      <c r="M39" s="6"/>
      <c r="N39" s="6"/>
      <c r="O39" s="6"/>
      <c r="P39" s="6"/>
      <c r="Q39" s="6"/>
      <c r="R39" s="6"/>
      <c r="S39" s="8"/>
    </row>
    <row r="40" spans="1:19" ht="16.5" thickBot="1" x14ac:dyDescent="0.3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8"/>
    </row>
    <row r="41" spans="1:19" ht="16.5" thickBot="1" x14ac:dyDescent="0.3">
      <c r="A41" s="5"/>
      <c r="B41" s="139" t="s">
        <v>53</v>
      </c>
      <c r="C41" s="140"/>
      <c r="D41" s="143" t="s">
        <v>54</v>
      </c>
      <c r="E41" s="144"/>
      <c r="F41" s="145" t="s">
        <v>55</v>
      </c>
      <c r="G41" s="146"/>
      <c r="H41" s="144" t="s">
        <v>56</v>
      </c>
      <c r="I41" s="144"/>
      <c r="J41" s="143" t="s">
        <v>57</v>
      </c>
      <c r="K41" s="147"/>
      <c r="L41" s="6"/>
      <c r="M41" s="6"/>
      <c r="N41" s="6"/>
      <c r="O41" s="6"/>
      <c r="P41" s="6"/>
      <c r="Q41" s="6"/>
      <c r="R41" s="6"/>
      <c r="S41" s="8"/>
    </row>
    <row r="42" spans="1:19" ht="16.5" thickBot="1" x14ac:dyDescent="0.3">
      <c r="A42" s="5"/>
      <c r="B42" s="141"/>
      <c r="C42" s="142"/>
      <c r="D42" s="81" t="s">
        <v>58</v>
      </c>
      <c r="E42" s="82" t="s">
        <v>59</v>
      </c>
      <c r="F42" s="83" t="s">
        <v>58</v>
      </c>
      <c r="G42" s="82" t="s">
        <v>59</v>
      </c>
      <c r="H42" s="113" t="s">
        <v>58</v>
      </c>
      <c r="I42" s="84" t="s">
        <v>59</v>
      </c>
      <c r="J42" s="81" t="s">
        <v>58</v>
      </c>
      <c r="K42" s="85" t="s">
        <v>59</v>
      </c>
      <c r="L42" s="86"/>
      <c r="M42" s="6"/>
      <c r="N42" s="6"/>
      <c r="O42" s="116" t="s">
        <v>60</v>
      </c>
      <c r="P42" s="116"/>
      <c r="Q42" s="87">
        <f>SUM(Q43:Q44)</f>
        <v>0</v>
      </c>
      <c r="R42" s="6"/>
      <c r="S42" s="8"/>
    </row>
    <row r="43" spans="1:19" ht="16.5" thickBot="1" x14ac:dyDescent="0.3">
      <c r="A43" s="5"/>
      <c r="B43" s="130" t="s">
        <v>61</v>
      </c>
      <c r="C43" s="131"/>
      <c r="D43" s="88">
        <v>0</v>
      </c>
      <c r="E43" s="31">
        <v>0</v>
      </c>
      <c r="F43" s="31">
        <v>15</v>
      </c>
      <c r="G43" s="31">
        <v>1</v>
      </c>
      <c r="H43" s="31">
        <v>24</v>
      </c>
      <c r="I43" s="89">
        <v>3</v>
      </c>
      <c r="J43" s="90">
        <f>D43+F43+H43</f>
        <v>39</v>
      </c>
      <c r="K43" s="90">
        <f>E43+G43+I43</f>
        <v>4</v>
      </c>
      <c r="L43" s="86"/>
      <c r="M43" s="6"/>
      <c r="N43" s="7"/>
      <c r="O43" s="117" t="s">
        <v>62</v>
      </c>
      <c r="P43" s="117"/>
      <c r="Q43" s="91">
        <v>0</v>
      </c>
      <c r="R43" s="7"/>
      <c r="S43" s="8"/>
    </row>
    <row r="44" spans="1:19" ht="16.5" thickBot="1" x14ac:dyDescent="0.3">
      <c r="A44" s="5"/>
      <c r="B44" s="126" t="s">
        <v>63</v>
      </c>
      <c r="C44" s="127"/>
      <c r="D44" s="92"/>
      <c r="E44" s="93"/>
      <c r="F44" s="94">
        <v>0</v>
      </c>
      <c r="G44" s="94">
        <v>0</v>
      </c>
      <c r="H44" s="94">
        <v>0</v>
      </c>
      <c r="I44" s="95">
        <v>0</v>
      </c>
      <c r="J44" s="90">
        <f>D44+F44+H44</f>
        <v>0</v>
      </c>
      <c r="K44" s="90">
        <f>E44+G44+I44</f>
        <v>0</v>
      </c>
      <c r="L44" s="86"/>
      <c r="M44" s="6"/>
      <c r="N44" s="7"/>
      <c r="O44" s="117" t="s">
        <v>64</v>
      </c>
      <c r="P44" s="117"/>
      <c r="Q44" s="91">
        <v>0</v>
      </c>
      <c r="R44" s="7"/>
      <c r="S44" s="8"/>
    </row>
    <row r="45" spans="1:19" ht="16.5" thickBot="1" x14ac:dyDescent="0.3">
      <c r="A45" s="5"/>
      <c r="B45" s="128" t="s">
        <v>14</v>
      </c>
      <c r="C45" s="129"/>
      <c r="D45" s="96">
        <f>D43</f>
        <v>0</v>
      </c>
      <c r="E45" s="96">
        <f>E43</f>
        <v>0</v>
      </c>
      <c r="F45" s="97">
        <f t="shared" ref="F45:K45" si="3">F43+F44</f>
        <v>15</v>
      </c>
      <c r="G45" s="97">
        <f t="shared" si="3"/>
        <v>1</v>
      </c>
      <c r="H45" s="97">
        <f t="shared" si="3"/>
        <v>24</v>
      </c>
      <c r="I45" s="97">
        <f t="shared" si="3"/>
        <v>3</v>
      </c>
      <c r="J45" s="97">
        <f t="shared" si="3"/>
        <v>39</v>
      </c>
      <c r="K45" s="97">
        <f t="shared" si="3"/>
        <v>4</v>
      </c>
      <c r="L45" s="86"/>
      <c r="M45" s="6"/>
      <c r="N45" s="7"/>
      <c r="O45" s="7"/>
      <c r="P45" s="7"/>
      <c r="Q45" s="7"/>
      <c r="R45" s="7"/>
      <c r="S45" s="8"/>
    </row>
    <row r="46" spans="1:19" ht="16.5" thickBot="1" x14ac:dyDescent="0.3">
      <c r="A46" s="5"/>
      <c r="B46" s="130" t="s">
        <v>65</v>
      </c>
      <c r="C46" s="131"/>
      <c r="D46" s="7">
        <v>0</v>
      </c>
      <c r="E46" s="46">
        <v>0</v>
      </c>
      <c r="F46" s="46">
        <v>7</v>
      </c>
      <c r="G46" s="46">
        <v>0</v>
      </c>
      <c r="H46" s="46">
        <v>12</v>
      </c>
      <c r="I46" s="98">
        <v>0</v>
      </c>
      <c r="J46" s="90">
        <f>D46+F46+H46</f>
        <v>19</v>
      </c>
      <c r="K46" s="90">
        <f>E46+G46+I46</f>
        <v>0</v>
      </c>
      <c r="L46" s="86"/>
      <c r="M46" s="6"/>
      <c r="N46" s="7"/>
      <c r="O46" s="7"/>
      <c r="P46" s="7"/>
      <c r="Q46" s="7"/>
      <c r="R46" s="7"/>
      <c r="S46" s="8"/>
    </row>
    <row r="47" spans="1:19" ht="16.5" thickBot="1" x14ac:dyDescent="0.3">
      <c r="A47" s="5"/>
      <c r="B47" s="132" t="s">
        <v>66</v>
      </c>
      <c r="C47" s="133"/>
      <c r="D47" s="99">
        <v>0</v>
      </c>
      <c r="E47" s="100">
        <v>0</v>
      </c>
      <c r="F47" s="58">
        <v>0</v>
      </c>
      <c r="G47" s="58">
        <v>0</v>
      </c>
      <c r="H47" s="58">
        <v>0</v>
      </c>
      <c r="I47" s="59">
        <v>0</v>
      </c>
      <c r="J47" s="90">
        <f>D47+F47+H47</f>
        <v>0</v>
      </c>
      <c r="K47" s="90">
        <f>E47+G47+I47</f>
        <v>0</v>
      </c>
      <c r="L47" s="86" t="s">
        <v>67</v>
      </c>
      <c r="M47" s="6"/>
      <c r="N47" s="101"/>
      <c r="O47" s="101"/>
      <c r="P47" s="101"/>
      <c r="Q47" s="102"/>
      <c r="R47" s="102"/>
      <c r="S47" s="8"/>
    </row>
    <row r="48" spans="1:19" ht="16.5" thickBot="1" x14ac:dyDescent="0.3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8"/>
    </row>
    <row r="49" spans="1:19" ht="16.5" thickBot="1" x14ac:dyDescent="0.3">
      <c r="A49" s="5"/>
      <c r="B49" s="134" t="s">
        <v>68</v>
      </c>
      <c r="C49" s="135"/>
      <c r="D49" s="135"/>
      <c r="E49" s="135"/>
      <c r="F49" s="135"/>
      <c r="G49" s="136"/>
      <c r="H49" s="103" t="s">
        <v>46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8"/>
    </row>
    <row r="50" spans="1:19" ht="16.5" thickBot="1" x14ac:dyDescent="0.3">
      <c r="A50" s="5"/>
      <c r="B50" s="118" t="s">
        <v>69</v>
      </c>
      <c r="C50" s="119"/>
      <c r="D50" s="119"/>
      <c r="E50" s="119"/>
      <c r="F50" s="119"/>
      <c r="G50" s="120"/>
      <c r="H50" s="104">
        <v>2</v>
      </c>
      <c r="I50" s="6"/>
      <c r="J50" s="121" t="s">
        <v>70</v>
      </c>
      <c r="K50" s="121"/>
      <c r="L50" s="121"/>
      <c r="M50" s="121"/>
      <c r="N50" s="105" t="s">
        <v>46</v>
      </c>
      <c r="O50" s="6"/>
      <c r="P50" s="6"/>
      <c r="Q50" s="6"/>
      <c r="R50" s="6"/>
      <c r="S50" s="8"/>
    </row>
    <row r="51" spans="1:19" ht="16.5" thickBot="1" x14ac:dyDescent="0.3">
      <c r="A51" s="5"/>
      <c r="B51" s="122" t="s">
        <v>71</v>
      </c>
      <c r="C51" s="123"/>
      <c r="D51" s="123"/>
      <c r="E51" s="123"/>
      <c r="F51" s="123"/>
      <c r="G51" s="124"/>
      <c r="H51" s="104">
        <v>2</v>
      </c>
      <c r="I51" s="6"/>
      <c r="J51" s="125" t="s">
        <v>72</v>
      </c>
      <c r="K51" s="125"/>
      <c r="L51" s="125"/>
      <c r="M51" s="125"/>
      <c r="N51" s="106">
        <v>28</v>
      </c>
      <c r="O51" s="6"/>
      <c r="P51" s="6"/>
      <c r="Q51" s="6"/>
      <c r="R51" s="6"/>
      <c r="S51" s="8"/>
    </row>
    <row r="52" spans="1:19" ht="16.5" thickBot="1" x14ac:dyDescent="0.3">
      <c r="A52" s="5"/>
      <c r="B52" s="122" t="s">
        <v>73</v>
      </c>
      <c r="C52" s="123"/>
      <c r="D52" s="123"/>
      <c r="E52" s="123"/>
      <c r="F52" s="123"/>
      <c r="G52" s="124"/>
      <c r="H52" s="104">
        <v>2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8"/>
    </row>
    <row r="53" spans="1:19" ht="15.75" x14ac:dyDescent="0.25">
      <c r="A53" s="5"/>
      <c r="B53" s="122" t="s">
        <v>74</v>
      </c>
      <c r="C53" s="123"/>
      <c r="D53" s="123"/>
      <c r="E53" s="123"/>
      <c r="F53" s="123"/>
      <c r="G53" s="124"/>
      <c r="H53" s="35">
        <v>0</v>
      </c>
      <c r="I53" s="6"/>
      <c r="J53" s="6"/>
      <c r="K53" s="188" t="s">
        <v>75</v>
      </c>
      <c r="L53" s="188"/>
      <c r="M53" s="188"/>
      <c r="N53" s="22"/>
      <c r="O53" s="6"/>
      <c r="P53" s="6"/>
      <c r="Q53" s="6"/>
      <c r="R53" s="6"/>
      <c r="S53" s="8"/>
    </row>
    <row r="54" spans="1:19" ht="16.5" thickBot="1" x14ac:dyDescent="0.3">
      <c r="A54" s="5"/>
      <c r="B54" s="122" t="s">
        <v>76</v>
      </c>
      <c r="C54" s="123"/>
      <c r="D54" s="123"/>
      <c r="E54" s="123"/>
      <c r="F54" s="123"/>
      <c r="G54" s="124"/>
      <c r="H54" s="35"/>
      <c r="I54" s="6"/>
      <c r="J54" s="6"/>
      <c r="K54" s="189" t="s">
        <v>77</v>
      </c>
      <c r="L54" s="189"/>
      <c r="M54" s="189"/>
      <c r="N54" s="107"/>
      <c r="O54" s="6"/>
      <c r="P54" s="6"/>
      <c r="Q54" s="6"/>
      <c r="R54" s="6"/>
      <c r="S54" s="8"/>
    </row>
    <row r="55" spans="1:19" ht="16.5" thickBot="1" x14ac:dyDescent="0.3">
      <c r="A55" s="5"/>
      <c r="B55" s="190" t="s">
        <v>78</v>
      </c>
      <c r="C55" s="191"/>
      <c r="D55" s="191"/>
      <c r="E55" s="191"/>
      <c r="F55" s="191"/>
      <c r="G55" s="192"/>
      <c r="H55" s="35">
        <v>0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8"/>
    </row>
    <row r="56" spans="1:19" ht="15.75" thickBot="1" x14ac:dyDescent="0.3">
      <c r="A56" s="108"/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10"/>
    </row>
  </sheetData>
  <mergeCells count="56">
    <mergeCell ref="K53:M53"/>
    <mergeCell ref="B54:G54"/>
    <mergeCell ref="K54:M54"/>
    <mergeCell ref="B55:G55"/>
    <mergeCell ref="B46:C46"/>
    <mergeCell ref="B47:C47"/>
    <mergeCell ref="B49:G49"/>
    <mergeCell ref="B50:G50"/>
    <mergeCell ref="B52:G52"/>
    <mergeCell ref="B53:G53"/>
    <mergeCell ref="J50:M50"/>
    <mergeCell ref="B51:G51"/>
    <mergeCell ref="J51:M51"/>
    <mergeCell ref="O42:P42"/>
    <mergeCell ref="B43:C43"/>
    <mergeCell ref="O43:P43"/>
    <mergeCell ref="B44:C44"/>
    <mergeCell ref="O44:P44"/>
    <mergeCell ref="B45:C45"/>
    <mergeCell ref="H36:J37"/>
    <mergeCell ref="M36:N36"/>
    <mergeCell ref="B41:C42"/>
    <mergeCell ref="D41:E41"/>
    <mergeCell ref="F41:G41"/>
    <mergeCell ref="H41:I41"/>
    <mergeCell ref="J41:K41"/>
    <mergeCell ref="F36:G37"/>
    <mergeCell ref="B29:C29"/>
    <mergeCell ref="B30:C30"/>
    <mergeCell ref="B31:C31"/>
    <mergeCell ref="B32:B34"/>
    <mergeCell ref="D36:E37"/>
    <mergeCell ref="B25:B28"/>
    <mergeCell ref="C25:C26"/>
    <mergeCell ref="C27:C28"/>
    <mergeCell ref="M10:N11"/>
    <mergeCell ref="O10:O12"/>
    <mergeCell ref="B17:B24"/>
    <mergeCell ref="C17:C18"/>
    <mergeCell ref="C19:C20"/>
    <mergeCell ref="C21:C22"/>
    <mergeCell ref="C23:C24"/>
    <mergeCell ref="P10:P12"/>
    <mergeCell ref="Q10:Q12"/>
    <mergeCell ref="B13:C14"/>
    <mergeCell ref="B15:C16"/>
    <mergeCell ref="A2:S2"/>
    <mergeCell ref="A3:S3"/>
    <mergeCell ref="P4:Q4"/>
    <mergeCell ref="A5:S5"/>
    <mergeCell ref="B10:C12"/>
    <mergeCell ref="D10:D12"/>
    <mergeCell ref="E10:F11"/>
    <mergeCell ref="G10:H11"/>
    <mergeCell ref="I10:J11"/>
    <mergeCell ref="K10:L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workbookViewId="0">
      <selection activeCell="F8" sqref="F8"/>
    </sheetView>
  </sheetViews>
  <sheetFormatPr baseColWidth="10" defaultColWidth="11.140625" defaultRowHeight="15" x14ac:dyDescent="0.25"/>
  <cols>
    <col min="1" max="19" width="11.140625" style="1" customWidth="1"/>
  </cols>
  <sheetData>
    <row r="1" spans="1:19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</row>
    <row r="2" spans="1:19" ht="21" x14ac:dyDescent="0.25">
      <c r="A2" s="165" t="s">
        <v>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7"/>
    </row>
    <row r="3" spans="1:19" ht="18.75" x14ac:dyDescent="0.25">
      <c r="A3" s="168" t="s">
        <v>1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70"/>
    </row>
    <row r="4" spans="1:19" ht="15.75" x14ac:dyDescent="0.25">
      <c r="A4" s="5"/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186" t="s">
        <v>2</v>
      </c>
      <c r="Q4" s="187"/>
      <c r="R4" s="6"/>
      <c r="S4" s="8"/>
    </row>
    <row r="5" spans="1:19" ht="26.25" x14ac:dyDescent="0.25">
      <c r="A5" s="171" t="s">
        <v>3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3"/>
    </row>
    <row r="6" spans="1:19" x14ac:dyDescent="0.25">
      <c r="A6" s="5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</row>
    <row r="7" spans="1:19" x14ac:dyDescent="0.25">
      <c r="A7" s="5"/>
      <c r="B7" s="10"/>
      <c r="C7" s="10" t="s">
        <v>4</v>
      </c>
      <c r="D7" s="111">
        <v>46082</v>
      </c>
      <c r="E7" s="10"/>
      <c r="F7" s="10" t="s">
        <v>5</v>
      </c>
      <c r="G7" s="10" t="s">
        <v>80</v>
      </c>
      <c r="H7" s="10"/>
      <c r="I7" s="10"/>
      <c r="J7" s="11"/>
      <c r="K7" s="11" t="s">
        <v>6</v>
      </c>
      <c r="L7" s="11"/>
      <c r="M7" s="11"/>
      <c r="N7" s="11"/>
      <c r="O7" s="10"/>
      <c r="P7" s="10"/>
      <c r="Q7" s="12"/>
      <c r="R7" s="9"/>
      <c r="S7" s="8"/>
    </row>
    <row r="8" spans="1:19" x14ac:dyDescent="0.25">
      <c r="A8" s="5"/>
      <c r="B8" s="10"/>
      <c r="C8" s="13" t="s">
        <v>7</v>
      </c>
      <c r="D8" s="111">
        <v>46112</v>
      </c>
      <c r="E8" s="10"/>
      <c r="F8" s="10" t="s">
        <v>8</v>
      </c>
      <c r="G8" s="10" t="s">
        <v>79</v>
      </c>
      <c r="H8" s="10"/>
      <c r="I8" s="10"/>
      <c r="J8" s="10"/>
      <c r="K8" s="10" t="s">
        <v>9</v>
      </c>
      <c r="L8" s="10"/>
      <c r="M8" s="10"/>
      <c r="N8" s="10"/>
      <c r="O8" s="10"/>
      <c r="P8" s="10"/>
      <c r="Q8" s="10"/>
      <c r="R8" s="14"/>
      <c r="S8" s="15"/>
    </row>
    <row r="9" spans="1:19" ht="15.75" thickBot="1" x14ac:dyDescent="0.3">
      <c r="A9" s="5"/>
      <c r="B9" s="10"/>
      <c r="C9" s="13"/>
      <c r="D9" s="10"/>
      <c r="E9" s="10"/>
      <c r="F9" s="10" t="s">
        <v>10</v>
      </c>
      <c r="G9" s="10" t="s">
        <v>84</v>
      </c>
      <c r="H9" s="10"/>
      <c r="I9" s="10"/>
      <c r="J9" s="10"/>
      <c r="K9" s="10" t="s">
        <v>11</v>
      </c>
      <c r="L9" s="10"/>
      <c r="M9" s="10"/>
      <c r="N9" s="10"/>
      <c r="O9" s="10"/>
      <c r="P9" s="10"/>
      <c r="Q9" s="10"/>
      <c r="R9" s="14"/>
      <c r="S9" s="15"/>
    </row>
    <row r="10" spans="1:19" ht="15.75" x14ac:dyDescent="0.25">
      <c r="A10" s="5"/>
      <c r="B10" s="174" t="s">
        <v>12</v>
      </c>
      <c r="C10" s="175"/>
      <c r="D10" s="175" t="s">
        <v>13</v>
      </c>
      <c r="E10" s="175" t="s">
        <v>14</v>
      </c>
      <c r="F10" s="175"/>
      <c r="G10" s="175" t="s">
        <v>15</v>
      </c>
      <c r="H10" s="175"/>
      <c r="I10" s="175" t="s">
        <v>16</v>
      </c>
      <c r="J10" s="175"/>
      <c r="K10" s="175" t="s">
        <v>17</v>
      </c>
      <c r="L10" s="175"/>
      <c r="M10" s="175" t="s">
        <v>18</v>
      </c>
      <c r="N10" s="180"/>
      <c r="O10" s="182" t="s">
        <v>19</v>
      </c>
      <c r="P10" s="155" t="s">
        <v>20</v>
      </c>
      <c r="Q10" s="155" t="s">
        <v>21</v>
      </c>
      <c r="R10" s="6"/>
      <c r="S10" s="8"/>
    </row>
    <row r="11" spans="1:19" ht="15.75" x14ac:dyDescent="0.25">
      <c r="A11" s="5"/>
      <c r="B11" s="176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81"/>
      <c r="O11" s="183"/>
      <c r="P11" s="185"/>
      <c r="Q11" s="185"/>
      <c r="R11" s="6"/>
      <c r="S11" s="8"/>
    </row>
    <row r="12" spans="1:19" ht="30.75" thickBot="1" x14ac:dyDescent="0.3">
      <c r="A12" s="5"/>
      <c r="B12" s="178"/>
      <c r="C12" s="179"/>
      <c r="D12" s="179"/>
      <c r="E12" s="17" t="s">
        <v>22</v>
      </c>
      <c r="F12" s="115" t="s">
        <v>23</v>
      </c>
      <c r="G12" s="17" t="s">
        <v>22</v>
      </c>
      <c r="H12" s="115" t="s">
        <v>23</v>
      </c>
      <c r="I12" s="17" t="s">
        <v>22</v>
      </c>
      <c r="J12" s="115" t="s">
        <v>23</v>
      </c>
      <c r="K12" s="17" t="s">
        <v>22</v>
      </c>
      <c r="L12" s="115" t="s">
        <v>23</v>
      </c>
      <c r="M12" s="17" t="s">
        <v>22</v>
      </c>
      <c r="N12" s="18" t="s">
        <v>23</v>
      </c>
      <c r="O12" s="184"/>
      <c r="P12" s="156"/>
      <c r="Q12" s="156"/>
      <c r="R12" s="6"/>
      <c r="S12" s="8"/>
    </row>
    <row r="13" spans="1:19" ht="16.5" thickBot="1" x14ac:dyDescent="0.3">
      <c r="A13" s="5"/>
      <c r="B13" s="160" t="s">
        <v>14</v>
      </c>
      <c r="C13" s="161"/>
      <c r="D13" s="19" t="s">
        <v>24</v>
      </c>
      <c r="E13" s="20">
        <f t="shared" ref="E13:O13" si="0">SUM(E15,E17,E19,E21,E23,E25,E27,E29,E30,E31,E32,E33,E34)</f>
        <v>78</v>
      </c>
      <c r="F13" s="20">
        <f t="shared" si="0"/>
        <v>200</v>
      </c>
      <c r="G13" s="21">
        <f t="shared" si="0"/>
        <v>2</v>
      </c>
      <c r="H13" s="21">
        <f t="shared" si="0"/>
        <v>0</v>
      </c>
      <c r="I13" s="21">
        <f t="shared" si="0"/>
        <v>34</v>
      </c>
      <c r="J13" s="21">
        <f t="shared" si="0"/>
        <v>78</v>
      </c>
      <c r="K13" s="21">
        <f t="shared" si="0"/>
        <v>42</v>
      </c>
      <c r="L13" s="21">
        <f t="shared" si="0"/>
        <v>121</v>
      </c>
      <c r="M13" s="21">
        <f t="shared" si="0"/>
        <v>0</v>
      </c>
      <c r="N13" s="21">
        <f t="shared" si="0"/>
        <v>1</v>
      </c>
      <c r="O13" s="22">
        <f t="shared" si="0"/>
        <v>18</v>
      </c>
      <c r="P13" s="23">
        <f>(P15+P17+P19+P21+P23+P25+P27+P29+P30+P31+P33+P32+P34)</f>
        <v>0</v>
      </c>
      <c r="Q13" s="24">
        <f>Q16+Q18+Q20+Q22+Q24+Q26+Q28+Q29+Q30+Q31+Q32+Q33+Q34</f>
        <v>64.021794871794867</v>
      </c>
      <c r="R13" s="6"/>
      <c r="S13" s="8"/>
    </row>
    <row r="14" spans="1:19" ht="16.5" thickBot="1" x14ac:dyDescent="0.3">
      <c r="A14" s="5"/>
      <c r="B14" s="162"/>
      <c r="C14" s="163"/>
      <c r="D14" s="25" t="s">
        <v>25</v>
      </c>
      <c r="E14" s="20">
        <f>SUM(E16,E18,E20,E22,E24,E26,E28,E30,E31,E32,E33,E34,E35)</f>
        <v>168</v>
      </c>
      <c r="F14" s="20">
        <f>SUM(F16,F18,F20,F22,F24,F26,F28,F30,F31,F32,F33,F34,F35)</f>
        <v>1902</v>
      </c>
      <c r="G14" s="26">
        <f t="shared" ref="G14:N14" si="1">SUM(G16,G18,G20,G22,G24,G26,G28)</f>
        <v>2</v>
      </c>
      <c r="H14" s="26">
        <f t="shared" si="1"/>
        <v>0</v>
      </c>
      <c r="I14" s="26">
        <f t="shared" si="1"/>
        <v>86</v>
      </c>
      <c r="J14" s="26">
        <f t="shared" si="1"/>
        <v>482</v>
      </c>
      <c r="K14" s="26">
        <f t="shared" si="1"/>
        <v>78</v>
      </c>
      <c r="L14" s="26">
        <f t="shared" si="1"/>
        <v>1390</v>
      </c>
      <c r="M14" s="26">
        <f t="shared" si="1"/>
        <v>0</v>
      </c>
      <c r="N14" s="26">
        <f t="shared" si="1"/>
        <v>30</v>
      </c>
      <c r="O14" s="27"/>
      <c r="P14" s="28"/>
      <c r="Q14" s="29"/>
      <c r="R14" s="6"/>
      <c r="S14" s="8"/>
    </row>
    <row r="15" spans="1:19" ht="16.5" thickBot="1" x14ac:dyDescent="0.3">
      <c r="A15" s="5"/>
      <c r="B15" s="158" t="s">
        <v>26</v>
      </c>
      <c r="C15" s="159"/>
      <c r="D15" s="19" t="s">
        <v>24</v>
      </c>
      <c r="E15" s="30">
        <f t="shared" ref="E15:F34" si="2">G15+I15+K15+M15</f>
        <v>1</v>
      </c>
      <c r="F15" s="30">
        <f t="shared" si="2"/>
        <v>2</v>
      </c>
      <c r="G15" s="31">
        <v>0</v>
      </c>
      <c r="H15" s="31">
        <v>0</v>
      </c>
      <c r="I15" s="31">
        <v>0</v>
      </c>
      <c r="J15" s="31">
        <v>1</v>
      </c>
      <c r="K15" s="31">
        <v>1</v>
      </c>
      <c r="L15" s="31">
        <v>1</v>
      </c>
      <c r="M15" s="32">
        <v>0</v>
      </c>
      <c r="N15" s="33">
        <v>0</v>
      </c>
      <c r="O15" s="34">
        <v>0</v>
      </c>
      <c r="P15" s="35">
        <v>0</v>
      </c>
      <c r="Q15" s="28"/>
      <c r="R15" s="6"/>
      <c r="S15" s="8"/>
    </row>
    <row r="16" spans="1:19" ht="16.5" thickBot="1" x14ac:dyDescent="0.3">
      <c r="A16" s="36"/>
      <c r="B16" s="148"/>
      <c r="C16" s="149"/>
      <c r="D16" s="37" t="s">
        <v>25</v>
      </c>
      <c r="E16" s="30">
        <f t="shared" si="2"/>
        <v>1</v>
      </c>
      <c r="F16" s="30">
        <f t="shared" si="2"/>
        <v>0</v>
      </c>
      <c r="G16" s="38">
        <v>0</v>
      </c>
      <c r="H16" s="38">
        <v>0</v>
      </c>
      <c r="I16" s="38">
        <v>0</v>
      </c>
      <c r="J16" s="38">
        <v>0</v>
      </c>
      <c r="K16" s="38">
        <v>1</v>
      </c>
      <c r="L16" s="38">
        <v>0</v>
      </c>
      <c r="M16" s="32"/>
      <c r="N16" s="39"/>
      <c r="O16" s="40">
        <v>0</v>
      </c>
      <c r="P16" s="41"/>
      <c r="Q16" s="42">
        <f>E16</f>
        <v>1</v>
      </c>
      <c r="R16" s="6"/>
      <c r="S16" s="8"/>
    </row>
    <row r="17" spans="1:19" ht="16.5" thickBot="1" x14ac:dyDescent="0.3">
      <c r="A17" s="5"/>
      <c r="B17" s="157" t="s">
        <v>27</v>
      </c>
      <c r="C17" s="164" t="s">
        <v>28</v>
      </c>
      <c r="D17" s="37" t="s">
        <v>24</v>
      </c>
      <c r="E17" s="30">
        <f t="shared" si="2"/>
        <v>10</v>
      </c>
      <c r="F17" s="30">
        <f t="shared" si="2"/>
        <v>9</v>
      </c>
      <c r="G17" s="38">
        <v>0</v>
      </c>
      <c r="H17" s="38">
        <v>0</v>
      </c>
      <c r="I17" s="38">
        <v>5</v>
      </c>
      <c r="J17" s="38">
        <v>1</v>
      </c>
      <c r="K17" s="38">
        <v>5</v>
      </c>
      <c r="L17" s="38">
        <v>8</v>
      </c>
      <c r="M17" s="32">
        <v>0</v>
      </c>
      <c r="N17" s="39">
        <v>0</v>
      </c>
      <c r="O17" s="34">
        <v>1</v>
      </c>
      <c r="P17" s="35">
        <v>0</v>
      </c>
      <c r="Q17" s="28"/>
      <c r="R17" s="6"/>
      <c r="S17" s="8"/>
    </row>
    <row r="18" spans="1:19" ht="21.75" customHeight="1" thickBot="1" x14ac:dyDescent="0.3">
      <c r="A18" s="36"/>
      <c r="B18" s="157"/>
      <c r="C18" s="164"/>
      <c r="D18" s="37" t="s">
        <v>25</v>
      </c>
      <c r="E18" s="30">
        <f t="shared" si="2"/>
        <v>10</v>
      </c>
      <c r="F18" s="30">
        <f t="shared" si="2"/>
        <v>36</v>
      </c>
      <c r="G18" s="38">
        <v>0</v>
      </c>
      <c r="H18" s="38">
        <v>0</v>
      </c>
      <c r="I18" s="38">
        <v>5</v>
      </c>
      <c r="J18" s="38">
        <v>4</v>
      </c>
      <c r="K18" s="38">
        <v>5</v>
      </c>
      <c r="L18" s="38">
        <v>32</v>
      </c>
      <c r="M18" s="32">
        <v>0</v>
      </c>
      <c r="N18" s="39">
        <v>0</v>
      </c>
      <c r="O18" s="40"/>
      <c r="P18" s="41"/>
      <c r="Q18" s="42">
        <f>((E17*1)+(F17*4))/13</f>
        <v>3.5384615384615383</v>
      </c>
      <c r="R18" s="6"/>
      <c r="S18" s="8"/>
    </row>
    <row r="19" spans="1:19" ht="16.5" thickBot="1" x14ac:dyDescent="0.3">
      <c r="A19" s="5"/>
      <c r="B19" s="157"/>
      <c r="C19" s="149" t="s">
        <v>29</v>
      </c>
      <c r="D19" s="37" t="s">
        <v>24</v>
      </c>
      <c r="E19" s="30">
        <f t="shared" si="2"/>
        <v>24</v>
      </c>
      <c r="F19" s="30">
        <f t="shared" si="2"/>
        <v>65</v>
      </c>
      <c r="G19" s="38">
        <v>0</v>
      </c>
      <c r="H19" s="38">
        <v>0</v>
      </c>
      <c r="I19" s="38">
        <v>9</v>
      </c>
      <c r="J19" s="38">
        <v>29</v>
      </c>
      <c r="K19" s="38">
        <v>15</v>
      </c>
      <c r="L19" s="38">
        <v>36</v>
      </c>
      <c r="M19" s="32">
        <v>0</v>
      </c>
      <c r="N19" s="39">
        <v>0</v>
      </c>
      <c r="O19" s="34">
        <v>5</v>
      </c>
      <c r="P19" s="35">
        <v>0</v>
      </c>
      <c r="Q19" s="28"/>
      <c r="R19" s="6"/>
      <c r="S19" s="8"/>
    </row>
    <row r="20" spans="1:19" ht="29.25" customHeight="1" thickBot="1" x14ac:dyDescent="0.3">
      <c r="A20" s="36"/>
      <c r="B20" s="157"/>
      <c r="C20" s="149"/>
      <c r="D20" s="37" t="s">
        <v>25</v>
      </c>
      <c r="E20" s="30">
        <f t="shared" si="2"/>
        <v>24</v>
      </c>
      <c r="F20" s="30">
        <f t="shared" si="2"/>
        <v>65</v>
      </c>
      <c r="G20" s="38">
        <v>0</v>
      </c>
      <c r="H20" s="38">
        <v>0</v>
      </c>
      <c r="I20" s="38">
        <v>9</v>
      </c>
      <c r="J20" s="38">
        <v>29</v>
      </c>
      <c r="K20" s="38">
        <v>15</v>
      </c>
      <c r="L20" s="38">
        <v>36</v>
      </c>
      <c r="M20" s="32">
        <v>0</v>
      </c>
      <c r="N20" s="39">
        <v>0</v>
      </c>
      <c r="O20" s="40"/>
      <c r="P20" s="41"/>
      <c r="Q20" s="42">
        <f>(E19+F19)/12</f>
        <v>7.416666666666667</v>
      </c>
      <c r="R20" s="6"/>
      <c r="S20" s="8"/>
    </row>
    <row r="21" spans="1:19" ht="16.5" thickBot="1" x14ac:dyDescent="0.3">
      <c r="A21" s="5"/>
      <c r="B21" s="157"/>
      <c r="C21" s="149" t="s">
        <v>30</v>
      </c>
      <c r="D21" s="37" t="s">
        <v>24</v>
      </c>
      <c r="E21" s="30">
        <f t="shared" si="2"/>
        <v>17</v>
      </c>
      <c r="F21" s="30">
        <f t="shared" si="2"/>
        <v>61</v>
      </c>
      <c r="G21" s="38">
        <v>0</v>
      </c>
      <c r="H21" s="38">
        <v>0</v>
      </c>
      <c r="I21" s="38">
        <v>5</v>
      </c>
      <c r="J21" s="38">
        <v>29</v>
      </c>
      <c r="K21" s="38">
        <v>12</v>
      </c>
      <c r="L21" s="38">
        <v>32</v>
      </c>
      <c r="M21" s="32">
        <v>0</v>
      </c>
      <c r="N21" s="39">
        <v>0</v>
      </c>
      <c r="O21" s="34">
        <v>8</v>
      </c>
      <c r="P21" s="35">
        <v>0</v>
      </c>
      <c r="Q21" s="28"/>
      <c r="R21" s="6"/>
      <c r="S21" s="8"/>
    </row>
    <row r="22" spans="1:19" ht="27.75" customHeight="1" thickBot="1" x14ac:dyDescent="0.3">
      <c r="A22" s="36"/>
      <c r="B22" s="157"/>
      <c r="C22" s="149"/>
      <c r="D22" s="37" t="s">
        <v>25</v>
      </c>
      <c r="E22" s="30">
        <f t="shared" si="2"/>
        <v>17</v>
      </c>
      <c r="F22" s="30">
        <f t="shared" si="2"/>
        <v>61</v>
      </c>
      <c r="G22" s="38">
        <v>0</v>
      </c>
      <c r="H22" s="38">
        <v>0</v>
      </c>
      <c r="I22" s="38">
        <v>5</v>
      </c>
      <c r="J22" s="38">
        <v>29</v>
      </c>
      <c r="K22" s="38">
        <v>12</v>
      </c>
      <c r="L22" s="38">
        <v>32</v>
      </c>
      <c r="M22" s="32"/>
      <c r="N22" s="39"/>
      <c r="O22" s="40"/>
      <c r="P22" s="41"/>
      <c r="Q22" s="42">
        <f>(E21+F21)/4</f>
        <v>19.5</v>
      </c>
      <c r="R22" s="6"/>
      <c r="S22" s="8"/>
    </row>
    <row r="23" spans="1:19" ht="16.5" thickBot="1" x14ac:dyDescent="0.3">
      <c r="A23" s="5"/>
      <c r="B23" s="157"/>
      <c r="C23" s="149" t="s">
        <v>31</v>
      </c>
      <c r="D23" s="37" t="s">
        <v>24</v>
      </c>
      <c r="E23" s="30">
        <f t="shared" si="2"/>
        <v>14</v>
      </c>
      <c r="F23" s="30">
        <f t="shared" si="2"/>
        <v>5</v>
      </c>
      <c r="G23" s="38">
        <v>2</v>
      </c>
      <c r="H23" s="38">
        <v>0</v>
      </c>
      <c r="I23" s="38">
        <v>7</v>
      </c>
      <c r="J23" s="38">
        <v>4</v>
      </c>
      <c r="K23" s="38">
        <v>5</v>
      </c>
      <c r="L23" s="38">
        <v>1</v>
      </c>
      <c r="M23" s="32"/>
      <c r="N23" s="39"/>
      <c r="O23" s="34">
        <v>1</v>
      </c>
      <c r="P23" s="35">
        <v>0</v>
      </c>
      <c r="Q23" s="28"/>
      <c r="R23" s="6"/>
      <c r="S23" s="8"/>
    </row>
    <row r="24" spans="1:19" ht="16.5" thickBot="1" x14ac:dyDescent="0.3">
      <c r="A24" s="36"/>
      <c r="B24" s="157"/>
      <c r="C24" s="149"/>
      <c r="D24" s="37" t="s">
        <v>25</v>
      </c>
      <c r="E24" s="30">
        <f t="shared" si="2"/>
        <v>14</v>
      </c>
      <c r="F24" s="30">
        <f t="shared" si="2"/>
        <v>0</v>
      </c>
      <c r="G24" s="38">
        <v>2</v>
      </c>
      <c r="H24" s="38">
        <v>0</v>
      </c>
      <c r="I24" s="38">
        <v>7</v>
      </c>
      <c r="J24" s="38">
        <v>0</v>
      </c>
      <c r="K24" s="38">
        <v>5</v>
      </c>
      <c r="L24" s="38">
        <v>0</v>
      </c>
      <c r="M24" s="43"/>
      <c r="N24" s="44"/>
      <c r="O24" s="27"/>
      <c r="P24" s="28"/>
      <c r="Q24" s="42">
        <f>E24</f>
        <v>14</v>
      </c>
      <c r="R24" s="6"/>
      <c r="S24" s="8"/>
    </row>
    <row r="25" spans="1:19" ht="16.5" thickBot="1" x14ac:dyDescent="0.3">
      <c r="A25" s="5"/>
      <c r="B25" s="157" t="s">
        <v>32</v>
      </c>
      <c r="C25" s="149" t="s">
        <v>33</v>
      </c>
      <c r="D25" s="37" t="s">
        <v>24</v>
      </c>
      <c r="E25" s="30">
        <f t="shared" si="2"/>
        <v>9</v>
      </c>
      <c r="F25" s="30">
        <f t="shared" si="2"/>
        <v>58</v>
      </c>
      <c r="G25" s="38">
        <v>0</v>
      </c>
      <c r="H25" s="38">
        <v>0</v>
      </c>
      <c r="I25" s="38">
        <v>6</v>
      </c>
      <c r="J25" s="38">
        <v>14</v>
      </c>
      <c r="K25" s="38">
        <v>3</v>
      </c>
      <c r="L25" s="45">
        <v>43</v>
      </c>
      <c r="M25" s="46">
        <v>0</v>
      </c>
      <c r="N25" s="47">
        <v>1</v>
      </c>
      <c r="O25" s="34">
        <v>3</v>
      </c>
      <c r="P25" s="35">
        <v>0</v>
      </c>
      <c r="Q25" s="28"/>
      <c r="R25" s="6"/>
      <c r="S25" s="8"/>
    </row>
    <row r="26" spans="1:19" ht="15.75" thickBot="1" x14ac:dyDescent="0.3">
      <c r="A26" s="36"/>
      <c r="B26" s="157"/>
      <c r="C26" s="149"/>
      <c r="D26" s="37" t="s">
        <v>25</v>
      </c>
      <c r="E26" s="30">
        <f t="shared" si="2"/>
        <v>90</v>
      </c>
      <c r="F26" s="30">
        <f t="shared" si="2"/>
        <v>1740</v>
      </c>
      <c r="G26" s="38">
        <v>0</v>
      </c>
      <c r="H26" s="38">
        <v>0</v>
      </c>
      <c r="I26" s="38">
        <v>60</v>
      </c>
      <c r="J26" s="38">
        <v>420</v>
      </c>
      <c r="K26" s="38">
        <v>30</v>
      </c>
      <c r="L26" s="45">
        <v>1290</v>
      </c>
      <c r="M26" s="38">
        <v>0</v>
      </c>
      <c r="N26" s="48">
        <v>30</v>
      </c>
      <c r="O26" s="27"/>
      <c r="P26" s="28"/>
      <c r="Q26" s="42">
        <f>((E25*10)+(F25*30))/100</f>
        <v>18.3</v>
      </c>
      <c r="R26" s="49"/>
      <c r="S26" s="8"/>
    </row>
    <row r="27" spans="1:19" ht="16.5" thickBot="1" x14ac:dyDescent="0.3">
      <c r="A27" s="5"/>
      <c r="B27" s="157"/>
      <c r="C27" s="149" t="s">
        <v>34</v>
      </c>
      <c r="D27" s="37" t="s">
        <v>24</v>
      </c>
      <c r="E27" s="30">
        <f t="shared" si="2"/>
        <v>1</v>
      </c>
      <c r="F27" s="30">
        <f t="shared" si="2"/>
        <v>0</v>
      </c>
      <c r="G27" s="38">
        <v>0</v>
      </c>
      <c r="H27" s="38">
        <v>0</v>
      </c>
      <c r="I27" s="38">
        <v>0</v>
      </c>
      <c r="J27" s="38">
        <v>0</v>
      </c>
      <c r="K27" s="38">
        <v>1</v>
      </c>
      <c r="L27" s="45">
        <v>0</v>
      </c>
      <c r="M27" s="45">
        <v>0</v>
      </c>
      <c r="N27" s="45">
        <v>0</v>
      </c>
      <c r="O27" s="34">
        <v>0</v>
      </c>
      <c r="P27" s="35">
        <v>0</v>
      </c>
      <c r="Q27" s="28"/>
      <c r="R27" s="6"/>
      <c r="S27" s="8"/>
    </row>
    <row r="28" spans="1:19" ht="16.5" thickBot="1" x14ac:dyDescent="0.3">
      <c r="A28" s="36"/>
      <c r="B28" s="157"/>
      <c r="C28" s="149"/>
      <c r="D28" s="37" t="s">
        <v>25</v>
      </c>
      <c r="E28" s="30">
        <f t="shared" si="2"/>
        <v>10</v>
      </c>
      <c r="F28" s="30">
        <f t="shared" si="2"/>
        <v>0</v>
      </c>
      <c r="G28" s="38">
        <v>0</v>
      </c>
      <c r="H28" s="38">
        <v>0</v>
      </c>
      <c r="I28" s="38">
        <v>0</v>
      </c>
      <c r="J28" s="38">
        <v>0</v>
      </c>
      <c r="K28" s="38">
        <v>10</v>
      </c>
      <c r="L28" s="45">
        <v>0</v>
      </c>
      <c r="M28" s="45">
        <v>0</v>
      </c>
      <c r="N28" s="45">
        <v>0</v>
      </c>
      <c r="O28" s="50"/>
      <c r="P28" s="28"/>
      <c r="Q28" s="42">
        <f>((E27*10)+(F27*30))/100</f>
        <v>0.1</v>
      </c>
      <c r="R28" s="6"/>
      <c r="S28" s="8"/>
    </row>
    <row r="29" spans="1:19" ht="15.75" thickBot="1" x14ac:dyDescent="0.3">
      <c r="A29" s="5"/>
      <c r="B29" s="148" t="s">
        <v>35</v>
      </c>
      <c r="C29" s="149"/>
      <c r="D29" s="37" t="s">
        <v>24</v>
      </c>
      <c r="E29" s="30">
        <f t="shared" si="2"/>
        <v>0</v>
      </c>
      <c r="F29" s="30">
        <f t="shared" si="2"/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51"/>
      <c r="N29" s="52"/>
      <c r="O29" s="34">
        <v>0</v>
      </c>
      <c r="P29" s="35">
        <v>0</v>
      </c>
      <c r="Q29" s="42"/>
      <c r="R29" s="53"/>
      <c r="S29" s="8"/>
    </row>
    <row r="30" spans="1:19" ht="16.5" thickBot="1" x14ac:dyDescent="0.3">
      <c r="A30" s="5"/>
      <c r="B30" s="148" t="s">
        <v>36</v>
      </c>
      <c r="C30" s="149"/>
      <c r="D30" s="37" t="s">
        <v>24</v>
      </c>
      <c r="E30" s="30">
        <f t="shared" si="2"/>
        <v>0</v>
      </c>
      <c r="F30" s="30">
        <f t="shared" si="2"/>
        <v>0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54"/>
      <c r="N30" s="39"/>
      <c r="O30" s="34">
        <v>0</v>
      </c>
      <c r="P30" s="35">
        <v>0</v>
      </c>
      <c r="Q30" s="42"/>
      <c r="R30" s="6"/>
      <c r="S30" s="8"/>
    </row>
    <row r="31" spans="1:19" ht="16.5" thickBot="1" x14ac:dyDescent="0.3">
      <c r="A31" s="5"/>
      <c r="B31" s="148" t="s">
        <v>37</v>
      </c>
      <c r="C31" s="149"/>
      <c r="D31" s="37" t="s">
        <v>24</v>
      </c>
      <c r="E31" s="30">
        <f t="shared" si="2"/>
        <v>1</v>
      </c>
      <c r="F31" s="30">
        <f t="shared" si="2"/>
        <v>0</v>
      </c>
      <c r="G31" s="38">
        <v>0</v>
      </c>
      <c r="H31" s="38">
        <v>0</v>
      </c>
      <c r="I31" s="38">
        <v>1</v>
      </c>
      <c r="J31" s="38">
        <v>0</v>
      </c>
      <c r="K31" s="38">
        <v>0</v>
      </c>
      <c r="L31" s="45">
        <v>0</v>
      </c>
      <c r="M31" s="54"/>
      <c r="N31" s="39"/>
      <c r="O31" s="34">
        <v>0</v>
      </c>
      <c r="P31" s="35">
        <v>0</v>
      </c>
      <c r="Q31" s="42">
        <f>F31</f>
        <v>0</v>
      </c>
      <c r="R31" s="6"/>
      <c r="S31" s="8"/>
    </row>
    <row r="32" spans="1:19" ht="15.75" thickBot="1" x14ac:dyDescent="0.3">
      <c r="A32" s="5"/>
      <c r="B32" s="148" t="s">
        <v>38</v>
      </c>
      <c r="C32" s="55" t="s">
        <v>39</v>
      </c>
      <c r="D32" s="37" t="s">
        <v>24</v>
      </c>
      <c r="E32" s="30">
        <f t="shared" si="2"/>
        <v>0</v>
      </c>
      <c r="F32" s="30">
        <f t="shared" si="2"/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45">
        <v>0</v>
      </c>
      <c r="M32" s="54"/>
      <c r="N32" s="39"/>
      <c r="O32" s="34">
        <v>0</v>
      </c>
      <c r="P32" s="35">
        <v>0</v>
      </c>
      <c r="Q32" s="42">
        <f>(E32+F32+E33+F33+E34+F34)/6</f>
        <v>0.16666666666666666</v>
      </c>
      <c r="R32" s="56"/>
      <c r="S32" s="8"/>
    </row>
    <row r="33" spans="1:19" ht="16.5" thickBot="1" x14ac:dyDescent="0.3">
      <c r="A33" s="5"/>
      <c r="B33" s="148"/>
      <c r="C33" s="55" t="s">
        <v>40</v>
      </c>
      <c r="D33" s="37" t="s">
        <v>24</v>
      </c>
      <c r="E33" s="30">
        <f t="shared" si="2"/>
        <v>1</v>
      </c>
      <c r="F33" s="30">
        <f t="shared" si="2"/>
        <v>0</v>
      </c>
      <c r="G33" s="38">
        <v>0</v>
      </c>
      <c r="H33" s="38">
        <v>0</v>
      </c>
      <c r="I33" s="38">
        <v>1</v>
      </c>
      <c r="J33" s="38">
        <v>0</v>
      </c>
      <c r="K33" s="38">
        <v>0</v>
      </c>
      <c r="L33" s="45">
        <v>0</v>
      </c>
      <c r="M33" s="54"/>
      <c r="N33" s="39"/>
      <c r="O33" s="34">
        <v>0</v>
      </c>
      <c r="P33" s="35">
        <v>0</v>
      </c>
      <c r="Q33" s="42"/>
      <c r="R33" s="6"/>
      <c r="S33" s="8"/>
    </row>
    <row r="34" spans="1:19" ht="16.5" thickBot="1" x14ac:dyDescent="0.3">
      <c r="A34" s="5"/>
      <c r="B34" s="150"/>
      <c r="C34" s="57" t="s">
        <v>41</v>
      </c>
      <c r="D34" s="25" t="s">
        <v>24</v>
      </c>
      <c r="E34" s="30">
        <f t="shared" si="2"/>
        <v>0</v>
      </c>
      <c r="F34" s="30">
        <f t="shared" si="2"/>
        <v>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9">
        <v>0</v>
      </c>
      <c r="M34" s="60"/>
      <c r="N34" s="61"/>
      <c r="O34" s="34">
        <v>0</v>
      </c>
      <c r="P34" s="62">
        <v>0</v>
      </c>
      <c r="Q34" s="42"/>
      <c r="R34" s="6"/>
      <c r="S34" s="8"/>
    </row>
    <row r="35" spans="1:19" ht="15.75" thickBot="1" x14ac:dyDescent="0.3">
      <c r="A35" s="5"/>
      <c r="B35" s="63"/>
      <c r="C35" s="63"/>
      <c r="D35" s="7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34"/>
      <c r="P35" s="56"/>
      <c r="Q35" s="56"/>
      <c r="R35" s="56"/>
      <c r="S35" s="8"/>
    </row>
    <row r="36" spans="1:19" ht="15.75" x14ac:dyDescent="0.25">
      <c r="A36" s="5"/>
      <c r="B36" s="6"/>
      <c r="C36" s="6"/>
      <c r="D36" s="151" t="s">
        <v>42</v>
      </c>
      <c r="E36" s="152"/>
      <c r="F36" s="151" t="s">
        <v>43</v>
      </c>
      <c r="G36" s="155"/>
      <c r="H36" s="152" t="s">
        <v>44</v>
      </c>
      <c r="I36" s="152"/>
      <c r="J36" s="155"/>
      <c r="K36" s="6"/>
      <c r="L36" s="6"/>
      <c r="M36" s="137" t="s">
        <v>45</v>
      </c>
      <c r="N36" s="138"/>
      <c r="O36" s="64" t="s">
        <v>46</v>
      </c>
      <c r="P36" s="6"/>
      <c r="Q36" s="6"/>
      <c r="R36" s="6"/>
      <c r="S36" s="8"/>
    </row>
    <row r="37" spans="1:19" ht="16.5" thickBot="1" x14ac:dyDescent="0.3">
      <c r="A37" s="5"/>
      <c r="B37" s="6"/>
      <c r="C37" s="6"/>
      <c r="D37" s="153"/>
      <c r="E37" s="154"/>
      <c r="F37" s="153"/>
      <c r="G37" s="156"/>
      <c r="H37" s="154"/>
      <c r="I37" s="154"/>
      <c r="J37" s="156"/>
      <c r="K37" s="6"/>
      <c r="L37" s="6"/>
      <c r="M37" s="65" t="s">
        <v>47</v>
      </c>
      <c r="N37" s="37"/>
      <c r="O37" s="38">
        <v>1</v>
      </c>
      <c r="P37" s="6"/>
      <c r="Q37" s="6"/>
      <c r="R37" s="6"/>
      <c r="S37" s="8"/>
    </row>
    <row r="38" spans="1:19" ht="30.75" thickBot="1" x14ac:dyDescent="0.3">
      <c r="A38" s="5"/>
      <c r="B38" s="6"/>
      <c r="C38" s="6"/>
      <c r="D38" s="66" t="s">
        <v>24</v>
      </c>
      <c r="E38" s="67" t="s">
        <v>25</v>
      </c>
      <c r="F38" s="68" t="s">
        <v>46</v>
      </c>
      <c r="G38" s="69" t="s">
        <v>48</v>
      </c>
      <c r="H38" s="70" t="s">
        <v>49</v>
      </c>
      <c r="I38" s="71" t="s">
        <v>50</v>
      </c>
      <c r="J38" s="72" t="s">
        <v>51</v>
      </c>
      <c r="K38" s="6"/>
      <c r="L38" s="6"/>
      <c r="M38" s="73" t="s">
        <v>52</v>
      </c>
      <c r="N38" s="58"/>
      <c r="O38" s="38">
        <v>1</v>
      </c>
      <c r="P38" s="6"/>
      <c r="Q38" s="6"/>
      <c r="R38" s="6"/>
      <c r="S38" s="8"/>
    </row>
    <row r="39" spans="1:19" ht="16.5" thickBot="1" x14ac:dyDescent="0.3">
      <c r="A39" s="5"/>
      <c r="B39" s="6"/>
      <c r="C39" s="6"/>
      <c r="D39" s="74">
        <v>0</v>
      </c>
      <c r="E39" s="75">
        <v>0</v>
      </c>
      <c r="F39" s="75">
        <v>1</v>
      </c>
      <c r="G39" s="76">
        <v>5</v>
      </c>
      <c r="H39" s="77">
        <v>7</v>
      </c>
      <c r="I39" s="78">
        <v>5</v>
      </c>
      <c r="J39" s="79">
        <v>0</v>
      </c>
      <c r="K39" s="6"/>
      <c r="L39" s="6"/>
      <c r="M39" s="6"/>
      <c r="N39" s="6"/>
      <c r="O39" s="6"/>
      <c r="P39" s="6"/>
      <c r="Q39" s="6"/>
      <c r="R39" s="6"/>
      <c r="S39" s="8"/>
    </row>
    <row r="40" spans="1:19" ht="16.5" thickBot="1" x14ac:dyDescent="0.3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8"/>
    </row>
    <row r="41" spans="1:19" ht="16.5" thickBot="1" x14ac:dyDescent="0.3">
      <c r="A41" s="5"/>
      <c r="B41" s="139" t="s">
        <v>53</v>
      </c>
      <c r="C41" s="140"/>
      <c r="D41" s="143" t="s">
        <v>54</v>
      </c>
      <c r="E41" s="144"/>
      <c r="F41" s="145" t="s">
        <v>55</v>
      </c>
      <c r="G41" s="146"/>
      <c r="H41" s="144" t="s">
        <v>56</v>
      </c>
      <c r="I41" s="144"/>
      <c r="J41" s="143" t="s">
        <v>57</v>
      </c>
      <c r="K41" s="147"/>
      <c r="L41" s="6"/>
      <c r="M41" s="6"/>
      <c r="N41" s="6"/>
      <c r="O41" s="6"/>
      <c r="P41" s="6"/>
      <c r="Q41" s="6"/>
      <c r="R41" s="6"/>
      <c r="S41" s="8"/>
    </row>
    <row r="42" spans="1:19" ht="16.5" thickBot="1" x14ac:dyDescent="0.3">
      <c r="A42" s="5"/>
      <c r="B42" s="141"/>
      <c r="C42" s="142"/>
      <c r="D42" s="81" t="s">
        <v>58</v>
      </c>
      <c r="E42" s="82" t="s">
        <v>59</v>
      </c>
      <c r="F42" s="83" t="s">
        <v>58</v>
      </c>
      <c r="G42" s="82" t="s">
        <v>59</v>
      </c>
      <c r="H42" s="114" t="s">
        <v>58</v>
      </c>
      <c r="I42" s="84" t="s">
        <v>59</v>
      </c>
      <c r="J42" s="81" t="s">
        <v>58</v>
      </c>
      <c r="K42" s="85" t="s">
        <v>59</v>
      </c>
      <c r="L42" s="86"/>
      <c r="M42" s="6"/>
      <c r="N42" s="6"/>
      <c r="O42" s="116" t="s">
        <v>60</v>
      </c>
      <c r="P42" s="116"/>
      <c r="Q42" s="87">
        <f>SUM(Q43:Q44)</f>
        <v>2</v>
      </c>
      <c r="R42" s="6"/>
      <c r="S42" s="8"/>
    </row>
    <row r="43" spans="1:19" ht="16.5" thickBot="1" x14ac:dyDescent="0.3">
      <c r="A43" s="5"/>
      <c r="B43" s="130" t="s">
        <v>61</v>
      </c>
      <c r="C43" s="131"/>
      <c r="D43" s="88">
        <v>4</v>
      </c>
      <c r="E43" s="31">
        <v>0</v>
      </c>
      <c r="F43" s="31">
        <v>45</v>
      </c>
      <c r="G43" s="31">
        <v>1</v>
      </c>
      <c r="H43" s="31">
        <v>71</v>
      </c>
      <c r="I43" s="89">
        <v>5</v>
      </c>
      <c r="J43" s="90">
        <f>D43+F43+H43</f>
        <v>120</v>
      </c>
      <c r="K43" s="90">
        <f>E43+G43+I43</f>
        <v>6</v>
      </c>
      <c r="L43" s="86"/>
      <c r="M43" s="6"/>
      <c r="N43" s="7"/>
      <c r="O43" s="117" t="s">
        <v>62</v>
      </c>
      <c r="P43" s="117"/>
      <c r="Q43" s="91">
        <v>1</v>
      </c>
      <c r="R43" s="7"/>
      <c r="S43" s="8"/>
    </row>
    <row r="44" spans="1:19" ht="16.5" thickBot="1" x14ac:dyDescent="0.3">
      <c r="A44" s="5"/>
      <c r="B44" s="126" t="s">
        <v>63</v>
      </c>
      <c r="C44" s="127"/>
      <c r="D44" s="92"/>
      <c r="E44" s="93"/>
      <c r="F44" s="94">
        <v>1</v>
      </c>
      <c r="G44" s="94">
        <v>0</v>
      </c>
      <c r="H44" s="94">
        <v>3</v>
      </c>
      <c r="I44" s="95">
        <v>0</v>
      </c>
      <c r="J44" s="90">
        <f>D44+F44+H44</f>
        <v>4</v>
      </c>
      <c r="K44" s="90">
        <f>E44+G44+I44</f>
        <v>0</v>
      </c>
      <c r="L44" s="86"/>
      <c r="M44" s="6"/>
      <c r="N44" s="7"/>
      <c r="O44" s="117" t="s">
        <v>64</v>
      </c>
      <c r="P44" s="117"/>
      <c r="Q44" s="91">
        <v>1</v>
      </c>
      <c r="R44" s="7"/>
      <c r="S44" s="8"/>
    </row>
    <row r="45" spans="1:19" ht="16.5" thickBot="1" x14ac:dyDescent="0.3">
      <c r="A45" s="5"/>
      <c r="B45" s="128" t="s">
        <v>14</v>
      </c>
      <c r="C45" s="129"/>
      <c r="D45" s="96">
        <f>D43</f>
        <v>4</v>
      </c>
      <c r="E45" s="96">
        <f>E43</f>
        <v>0</v>
      </c>
      <c r="F45" s="97">
        <f t="shared" ref="F45:K45" si="3">F43+F44</f>
        <v>46</v>
      </c>
      <c r="G45" s="97">
        <f t="shared" si="3"/>
        <v>1</v>
      </c>
      <c r="H45" s="97">
        <f t="shared" si="3"/>
        <v>74</v>
      </c>
      <c r="I45" s="97">
        <f t="shared" si="3"/>
        <v>5</v>
      </c>
      <c r="J45" s="97">
        <f t="shared" si="3"/>
        <v>124</v>
      </c>
      <c r="K45" s="97">
        <f t="shared" si="3"/>
        <v>6</v>
      </c>
      <c r="L45" s="86"/>
      <c r="M45" s="6"/>
      <c r="N45" s="7"/>
      <c r="O45" s="7"/>
      <c r="P45" s="7"/>
      <c r="Q45" s="7"/>
      <c r="R45" s="7"/>
      <c r="S45" s="8"/>
    </row>
    <row r="46" spans="1:19" ht="16.5" thickBot="1" x14ac:dyDescent="0.3">
      <c r="A46" s="5"/>
      <c r="B46" s="130" t="s">
        <v>65</v>
      </c>
      <c r="C46" s="131"/>
      <c r="D46" s="7">
        <v>1</v>
      </c>
      <c r="E46" s="46">
        <v>0</v>
      </c>
      <c r="F46" s="46">
        <v>21</v>
      </c>
      <c r="G46" s="46">
        <v>0</v>
      </c>
      <c r="H46" s="46">
        <v>33</v>
      </c>
      <c r="I46" s="98">
        <v>0</v>
      </c>
      <c r="J46" s="90">
        <f>D46+F46+H46</f>
        <v>55</v>
      </c>
      <c r="K46" s="90">
        <f>E46+G46+I46</f>
        <v>0</v>
      </c>
      <c r="L46" s="86"/>
      <c r="M46" s="6"/>
      <c r="N46" s="7"/>
      <c r="O46" s="7"/>
      <c r="P46" s="7"/>
      <c r="Q46" s="7"/>
      <c r="R46" s="7"/>
      <c r="S46" s="8"/>
    </row>
    <row r="47" spans="1:19" ht="16.5" thickBot="1" x14ac:dyDescent="0.3">
      <c r="A47" s="5"/>
      <c r="B47" s="132" t="s">
        <v>66</v>
      </c>
      <c r="C47" s="133"/>
      <c r="D47" s="99">
        <v>1</v>
      </c>
      <c r="E47" s="100">
        <v>0</v>
      </c>
      <c r="F47" s="58">
        <v>1</v>
      </c>
      <c r="G47" s="58">
        <v>0</v>
      </c>
      <c r="H47" s="58">
        <v>2</v>
      </c>
      <c r="I47" s="59">
        <v>0</v>
      </c>
      <c r="J47" s="90">
        <f>D47+F47+H47</f>
        <v>4</v>
      </c>
      <c r="K47" s="90">
        <f>E47+G47+I47</f>
        <v>0</v>
      </c>
      <c r="L47" s="86" t="s">
        <v>67</v>
      </c>
      <c r="M47" s="6"/>
      <c r="N47" s="101"/>
      <c r="O47" s="101"/>
      <c r="P47" s="101"/>
      <c r="Q47" s="102"/>
      <c r="R47" s="102"/>
      <c r="S47" s="8"/>
    </row>
    <row r="48" spans="1:19" ht="16.5" thickBot="1" x14ac:dyDescent="0.3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8"/>
    </row>
    <row r="49" spans="1:19" ht="16.5" thickBot="1" x14ac:dyDescent="0.3">
      <c r="A49" s="5"/>
      <c r="B49" s="134" t="s">
        <v>68</v>
      </c>
      <c r="C49" s="135"/>
      <c r="D49" s="135"/>
      <c r="E49" s="135"/>
      <c r="F49" s="135"/>
      <c r="G49" s="136"/>
      <c r="H49" s="103" t="s">
        <v>46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8"/>
    </row>
    <row r="50" spans="1:19" ht="16.5" thickBot="1" x14ac:dyDescent="0.3">
      <c r="A50" s="5"/>
      <c r="B50" s="118" t="s">
        <v>69</v>
      </c>
      <c r="C50" s="119"/>
      <c r="D50" s="119"/>
      <c r="E50" s="119"/>
      <c r="F50" s="119"/>
      <c r="G50" s="120"/>
      <c r="H50" s="104">
        <v>22</v>
      </c>
      <c r="I50" s="6"/>
      <c r="J50" s="121" t="s">
        <v>70</v>
      </c>
      <c r="K50" s="121"/>
      <c r="L50" s="121"/>
      <c r="M50" s="121"/>
      <c r="N50" s="105" t="s">
        <v>46</v>
      </c>
      <c r="O50" s="6"/>
      <c r="P50" s="6"/>
      <c r="Q50" s="6"/>
      <c r="R50" s="6"/>
      <c r="S50" s="8"/>
    </row>
    <row r="51" spans="1:19" ht="16.5" thickBot="1" x14ac:dyDescent="0.3">
      <c r="A51" s="5"/>
      <c r="B51" s="122" t="s">
        <v>71</v>
      </c>
      <c r="C51" s="123"/>
      <c r="D51" s="123"/>
      <c r="E51" s="123"/>
      <c r="F51" s="123"/>
      <c r="G51" s="124"/>
      <c r="H51" s="104">
        <v>22</v>
      </c>
      <c r="I51" s="6"/>
      <c r="J51" s="125" t="s">
        <v>72</v>
      </c>
      <c r="K51" s="125"/>
      <c r="L51" s="125"/>
      <c r="M51" s="125"/>
      <c r="N51" s="106">
        <v>61</v>
      </c>
      <c r="O51" s="6"/>
      <c r="P51" s="6"/>
      <c r="Q51" s="6"/>
      <c r="R51" s="6"/>
      <c r="S51" s="8"/>
    </row>
    <row r="52" spans="1:19" ht="16.5" thickBot="1" x14ac:dyDescent="0.3">
      <c r="A52" s="5"/>
      <c r="B52" s="122" t="s">
        <v>73</v>
      </c>
      <c r="C52" s="123"/>
      <c r="D52" s="123"/>
      <c r="E52" s="123"/>
      <c r="F52" s="123"/>
      <c r="G52" s="124"/>
      <c r="H52" s="104">
        <v>17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8"/>
    </row>
    <row r="53" spans="1:19" ht="15.75" x14ac:dyDescent="0.25">
      <c r="A53" s="5"/>
      <c r="B53" s="122" t="s">
        <v>74</v>
      </c>
      <c r="C53" s="123"/>
      <c r="D53" s="123"/>
      <c r="E53" s="123"/>
      <c r="F53" s="123"/>
      <c r="G53" s="124"/>
      <c r="H53" s="35">
        <v>0</v>
      </c>
      <c r="I53" s="6"/>
      <c r="J53" s="6"/>
      <c r="K53" s="188" t="s">
        <v>75</v>
      </c>
      <c r="L53" s="188"/>
      <c r="M53" s="188"/>
      <c r="N53" s="22"/>
      <c r="O53" s="6"/>
      <c r="P53" s="6"/>
      <c r="Q53" s="6"/>
      <c r="R53" s="6"/>
      <c r="S53" s="8"/>
    </row>
    <row r="54" spans="1:19" ht="16.5" thickBot="1" x14ac:dyDescent="0.3">
      <c r="A54" s="5"/>
      <c r="B54" s="122" t="s">
        <v>76</v>
      </c>
      <c r="C54" s="123"/>
      <c r="D54" s="123"/>
      <c r="E54" s="123"/>
      <c r="F54" s="123"/>
      <c r="G54" s="124"/>
      <c r="H54" s="35"/>
      <c r="I54" s="6"/>
      <c r="J54" s="6"/>
      <c r="K54" s="189" t="s">
        <v>77</v>
      </c>
      <c r="L54" s="189"/>
      <c r="M54" s="189"/>
      <c r="N54" s="107"/>
      <c r="O54" s="6"/>
      <c r="P54" s="6"/>
      <c r="Q54" s="6"/>
      <c r="R54" s="6"/>
      <c r="S54" s="8"/>
    </row>
    <row r="55" spans="1:19" ht="16.5" thickBot="1" x14ac:dyDescent="0.3">
      <c r="A55" s="5"/>
      <c r="B55" s="190" t="s">
        <v>78</v>
      </c>
      <c r="C55" s="191"/>
      <c r="D55" s="191"/>
      <c r="E55" s="191"/>
      <c r="F55" s="191"/>
      <c r="G55" s="192"/>
      <c r="H55" s="35">
        <v>0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8"/>
    </row>
    <row r="56" spans="1:19" ht="15.75" thickBot="1" x14ac:dyDescent="0.3">
      <c r="A56" s="108"/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10"/>
    </row>
  </sheetData>
  <mergeCells count="56">
    <mergeCell ref="P10:P12"/>
    <mergeCell ref="Q10:Q12"/>
    <mergeCell ref="B13:C14"/>
    <mergeCell ref="B15:C16"/>
    <mergeCell ref="A2:S2"/>
    <mergeCell ref="A3:S3"/>
    <mergeCell ref="P4:Q4"/>
    <mergeCell ref="A5:S5"/>
    <mergeCell ref="B10:C12"/>
    <mergeCell ref="D10:D12"/>
    <mergeCell ref="E10:F11"/>
    <mergeCell ref="G10:H11"/>
    <mergeCell ref="I10:J11"/>
    <mergeCell ref="K10:L11"/>
    <mergeCell ref="B25:B28"/>
    <mergeCell ref="C25:C26"/>
    <mergeCell ref="C27:C28"/>
    <mergeCell ref="M10:N11"/>
    <mergeCell ref="O10:O12"/>
    <mergeCell ref="B17:B24"/>
    <mergeCell ref="C17:C18"/>
    <mergeCell ref="C19:C20"/>
    <mergeCell ref="C21:C22"/>
    <mergeCell ref="C23:C24"/>
    <mergeCell ref="B29:C29"/>
    <mergeCell ref="B30:C30"/>
    <mergeCell ref="B31:C31"/>
    <mergeCell ref="B32:B34"/>
    <mergeCell ref="D36:E37"/>
    <mergeCell ref="H36:J37"/>
    <mergeCell ref="M36:N36"/>
    <mergeCell ref="B41:C42"/>
    <mergeCell ref="D41:E41"/>
    <mergeCell ref="F41:G41"/>
    <mergeCell ref="H41:I41"/>
    <mergeCell ref="J41:K41"/>
    <mergeCell ref="F36:G37"/>
    <mergeCell ref="J50:M50"/>
    <mergeCell ref="B51:G51"/>
    <mergeCell ref="J51:M51"/>
    <mergeCell ref="O42:P42"/>
    <mergeCell ref="B43:C43"/>
    <mergeCell ref="O43:P43"/>
    <mergeCell ref="B44:C44"/>
    <mergeCell ref="O44:P44"/>
    <mergeCell ref="B45:C45"/>
    <mergeCell ref="B55:G55"/>
    <mergeCell ref="B46:C46"/>
    <mergeCell ref="B47:C47"/>
    <mergeCell ref="B49:G49"/>
    <mergeCell ref="B50:G50"/>
    <mergeCell ref="B52:G52"/>
    <mergeCell ref="B53:G53"/>
    <mergeCell ref="K53:M53"/>
    <mergeCell ref="B54:G54"/>
    <mergeCell ref="K54:M5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showGridLines="0" tabSelected="1" workbookViewId="0">
      <selection activeCell="E13" sqref="E13"/>
    </sheetView>
  </sheetViews>
  <sheetFormatPr baseColWidth="10" defaultRowHeight="15" x14ac:dyDescent="0.25"/>
  <sheetData>
    <row r="1" spans="1:19" x14ac:dyDescent="0.25">
      <c r="A1" s="193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5"/>
    </row>
    <row r="2" spans="1:19" ht="21" x14ac:dyDescent="0.25">
      <c r="A2" s="165" t="s">
        <v>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7"/>
    </row>
    <row r="3" spans="1:19" ht="18.75" x14ac:dyDescent="0.25">
      <c r="A3" s="168" t="s">
        <v>1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70"/>
    </row>
    <row r="4" spans="1:19" ht="15.75" x14ac:dyDescent="0.25">
      <c r="A4" s="196"/>
      <c r="B4" s="197"/>
      <c r="C4" s="197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86" t="s">
        <v>2</v>
      </c>
      <c r="Q4" s="187"/>
      <c r="R4" s="197"/>
      <c r="S4" s="199"/>
    </row>
    <row r="5" spans="1:19" ht="26.25" x14ac:dyDescent="0.25">
      <c r="A5" s="171" t="s">
        <v>3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3"/>
    </row>
    <row r="6" spans="1:19" x14ac:dyDescent="0.25">
      <c r="A6" s="196"/>
      <c r="B6" s="200"/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199"/>
    </row>
    <row r="7" spans="1:19" x14ac:dyDescent="0.25">
      <c r="A7" s="196"/>
      <c r="B7" s="201"/>
      <c r="C7" s="201" t="s">
        <v>4</v>
      </c>
      <c r="D7" s="302">
        <v>46023</v>
      </c>
      <c r="E7" s="201"/>
      <c r="F7" s="201" t="s">
        <v>5</v>
      </c>
      <c r="G7" s="201" t="s">
        <v>85</v>
      </c>
      <c r="H7" s="201"/>
      <c r="I7" s="201"/>
      <c r="J7" s="202"/>
      <c r="K7" s="202" t="s">
        <v>6</v>
      </c>
      <c r="L7" s="202"/>
      <c r="M7" s="202"/>
      <c r="N7" s="202"/>
      <c r="O7" s="201"/>
      <c r="P7" s="201"/>
      <c r="Q7" s="203"/>
      <c r="R7" s="200"/>
      <c r="S7" s="199"/>
    </row>
    <row r="8" spans="1:19" x14ac:dyDescent="0.25">
      <c r="A8" s="196"/>
      <c r="B8" s="201"/>
      <c r="C8" s="204" t="s">
        <v>7</v>
      </c>
      <c r="D8" s="302">
        <v>46112</v>
      </c>
      <c r="E8" s="201"/>
      <c r="F8" s="201" t="s">
        <v>8</v>
      </c>
      <c r="G8" s="201" t="s">
        <v>79</v>
      </c>
      <c r="H8" s="201"/>
      <c r="I8" s="201"/>
      <c r="J8" s="201"/>
      <c r="K8" s="201" t="s">
        <v>9</v>
      </c>
      <c r="L8" s="201"/>
      <c r="M8" s="201"/>
      <c r="N8" s="201"/>
      <c r="O8" s="201"/>
      <c r="P8" s="201"/>
      <c r="Q8" s="201"/>
      <c r="R8" s="205"/>
      <c r="S8" s="206"/>
    </row>
    <row r="9" spans="1:19" ht="15.75" thickBot="1" x14ac:dyDescent="0.3">
      <c r="A9" s="196"/>
      <c r="B9" s="201"/>
      <c r="C9" s="204"/>
      <c r="D9" s="201"/>
      <c r="E9" s="201"/>
      <c r="F9" s="201" t="s">
        <v>10</v>
      </c>
      <c r="G9" s="201" t="s">
        <v>84</v>
      </c>
      <c r="H9" s="201"/>
      <c r="I9" s="201"/>
      <c r="J9" s="201"/>
      <c r="K9" s="201" t="s">
        <v>11</v>
      </c>
      <c r="L9" s="201"/>
      <c r="M9" s="201"/>
      <c r="N9" s="201"/>
      <c r="O9" s="201"/>
      <c r="P9" s="201"/>
      <c r="Q9" s="201"/>
      <c r="R9" s="205"/>
      <c r="S9" s="206"/>
    </row>
    <row r="10" spans="1:19" ht="15.75" x14ac:dyDescent="0.25">
      <c r="A10" s="196"/>
      <c r="B10" s="174" t="s">
        <v>12</v>
      </c>
      <c r="C10" s="175"/>
      <c r="D10" s="175" t="s">
        <v>13</v>
      </c>
      <c r="E10" s="175" t="s">
        <v>14</v>
      </c>
      <c r="F10" s="175"/>
      <c r="G10" s="175" t="s">
        <v>15</v>
      </c>
      <c r="H10" s="175"/>
      <c r="I10" s="175" t="s">
        <v>16</v>
      </c>
      <c r="J10" s="175"/>
      <c r="K10" s="175" t="s">
        <v>17</v>
      </c>
      <c r="L10" s="175"/>
      <c r="M10" s="175" t="s">
        <v>18</v>
      </c>
      <c r="N10" s="180"/>
      <c r="O10" s="182" t="s">
        <v>19</v>
      </c>
      <c r="P10" s="155" t="s">
        <v>20</v>
      </c>
      <c r="Q10" s="155" t="s">
        <v>21</v>
      </c>
      <c r="R10" s="197"/>
      <c r="S10" s="199"/>
    </row>
    <row r="11" spans="1:19" ht="15.75" x14ac:dyDescent="0.25">
      <c r="A11" s="196"/>
      <c r="B11" s="176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81"/>
      <c r="O11" s="183"/>
      <c r="P11" s="185"/>
      <c r="Q11" s="185"/>
      <c r="R11" s="197"/>
      <c r="S11" s="199"/>
    </row>
    <row r="12" spans="1:19" ht="30.75" thickBot="1" x14ac:dyDescent="0.3">
      <c r="A12" s="196"/>
      <c r="B12" s="178"/>
      <c r="C12" s="179"/>
      <c r="D12" s="179"/>
      <c r="E12" s="208" t="s">
        <v>22</v>
      </c>
      <c r="F12" s="207" t="s">
        <v>23</v>
      </c>
      <c r="G12" s="208" t="s">
        <v>22</v>
      </c>
      <c r="H12" s="207" t="s">
        <v>23</v>
      </c>
      <c r="I12" s="208" t="s">
        <v>22</v>
      </c>
      <c r="J12" s="207" t="s">
        <v>23</v>
      </c>
      <c r="K12" s="208" t="s">
        <v>22</v>
      </c>
      <c r="L12" s="207" t="s">
        <v>23</v>
      </c>
      <c r="M12" s="208" t="s">
        <v>22</v>
      </c>
      <c r="N12" s="209" t="s">
        <v>23</v>
      </c>
      <c r="O12" s="184"/>
      <c r="P12" s="156"/>
      <c r="Q12" s="156"/>
      <c r="R12" s="197"/>
      <c r="S12" s="199"/>
    </row>
    <row r="13" spans="1:19" ht="16.5" thickBot="1" x14ac:dyDescent="0.3">
      <c r="A13" s="196"/>
      <c r="B13" s="160" t="s">
        <v>14</v>
      </c>
      <c r="C13" s="161"/>
      <c r="D13" s="210" t="s">
        <v>24</v>
      </c>
      <c r="E13" s="211">
        <v>151</v>
      </c>
      <c r="F13" s="211">
        <v>665</v>
      </c>
      <c r="G13" s="212">
        <v>5</v>
      </c>
      <c r="H13" s="212">
        <v>1</v>
      </c>
      <c r="I13" s="212">
        <v>71</v>
      </c>
      <c r="J13" s="212">
        <v>240</v>
      </c>
      <c r="K13" s="212">
        <v>75</v>
      </c>
      <c r="L13" s="212">
        <v>421</v>
      </c>
      <c r="M13" s="212">
        <v>0</v>
      </c>
      <c r="N13" s="212">
        <v>3</v>
      </c>
      <c r="O13" s="213">
        <v>29</v>
      </c>
      <c r="P13" s="214">
        <v>0</v>
      </c>
      <c r="Q13" s="215">
        <v>188.15384615384613</v>
      </c>
      <c r="R13" s="197"/>
      <c r="S13" s="199"/>
    </row>
    <row r="14" spans="1:19" ht="16.5" thickBot="1" x14ac:dyDescent="0.3">
      <c r="A14" s="196"/>
      <c r="B14" s="162"/>
      <c r="C14" s="163"/>
      <c r="D14" s="216" t="s">
        <v>25</v>
      </c>
      <c r="E14" s="211">
        <v>421</v>
      </c>
      <c r="F14" s="211">
        <v>6749</v>
      </c>
      <c r="G14" s="217">
        <v>5</v>
      </c>
      <c r="H14" s="217">
        <v>0</v>
      </c>
      <c r="I14" s="217">
        <v>184</v>
      </c>
      <c r="J14" s="217">
        <v>1804</v>
      </c>
      <c r="K14" s="217">
        <v>228</v>
      </c>
      <c r="L14" s="217">
        <v>4855</v>
      </c>
      <c r="M14" s="217">
        <v>0</v>
      </c>
      <c r="N14" s="217">
        <v>90</v>
      </c>
      <c r="O14" s="218"/>
      <c r="P14" s="219"/>
      <c r="Q14" s="220"/>
      <c r="R14" s="197"/>
      <c r="S14" s="199"/>
    </row>
    <row r="15" spans="1:19" ht="16.5" thickBot="1" x14ac:dyDescent="0.3">
      <c r="A15" s="196"/>
      <c r="B15" s="158" t="s">
        <v>26</v>
      </c>
      <c r="C15" s="159"/>
      <c r="D15" s="210" t="s">
        <v>24</v>
      </c>
      <c r="E15" s="221">
        <v>6</v>
      </c>
      <c r="F15" s="221">
        <v>7</v>
      </c>
      <c r="G15" s="222">
        <v>0</v>
      </c>
      <c r="H15" s="222">
        <v>0</v>
      </c>
      <c r="I15" s="222">
        <v>3</v>
      </c>
      <c r="J15" s="222">
        <v>4</v>
      </c>
      <c r="K15" s="222">
        <v>3</v>
      </c>
      <c r="L15" s="222">
        <v>3</v>
      </c>
      <c r="M15" s="223">
        <v>0</v>
      </c>
      <c r="N15" s="224">
        <v>0</v>
      </c>
      <c r="O15" s="225">
        <v>0</v>
      </c>
      <c r="P15" s="226">
        <v>0</v>
      </c>
      <c r="Q15" s="219"/>
      <c r="R15" s="197"/>
      <c r="S15" s="199"/>
    </row>
    <row r="16" spans="1:19" ht="16.5" thickBot="1" x14ac:dyDescent="0.3">
      <c r="A16" s="227"/>
      <c r="B16" s="148"/>
      <c r="C16" s="149"/>
      <c r="D16" s="228" t="s">
        <v>25</v>
      </c>
      <c r="E16" s="221">
        <v>6</v>
      </c>
      <c r="F16" s="221">
        <v>0</v>
      </c>
      <c r="G16" s="229">
        <v>0</v>
      </c>
      <c r="H16" s="229">
        <v>0</v>
      </c>
      <c r="I16" s="229">
        <v>3</v>
      </c>
      <c r="J16" s="229">
        <v>0</v>
      </c>
      <c r="K16" s="229">
        <v>3</v>
      </c>
      <c r="L16" s="229">
        <v>0</v>
      </c>
      <c r="M16" s="223"/>
      <c r="N16" s="230"/>
      <c r="O16" s="231">
        <v>0</v>
      </c>
      <c r="P16" s="232"/>
      <c r="Q16" s="233">
        <v>6</v>
      </c>
      <c r="R16" s="197"/>
      <c r="S16" s="199"/>
    </row>
    <row r="17" spans="1:19" ht="16.5" thickBot="1" x14ac:dyDescent="0.3">
      <c r="A17" s="196"/>
      <c r="B17" s="157" t="s">
        <v>27</v>
      </c>
      <c r="C17" s="164" t="s">
        <v>28</v>
      </c>
      <c r="D17" s="228" t="s">
        <v>24</v>
      </c>
      <c r="E17" s="221">
        <v>20</v>
      </c>
      <c r="F17" s="221">
        <v>54</v>
      </c>
      <c r="G17" s="229">
        <v>1</v>
      </c>
      <c r="H17" s="229">
        <v>0</v>
      </c>
      <c r="I17" s="229">
        <v>9</v>
      </c>
      <c r="J17" s="229">
        <v>23</v>
      </c>
      <c r="K17" s="229">
        <v>10</v>
      </c>
      <c r="L17" s="229">
        <v>31</v>
      </c>
      <c r="M17" s="223">
        <v>0</v>
      </c>
      <c r="N17" s="230">
        <v>0</v>
      </c>
      <c r="O17" s="225">
        <v>2</v>
      </c>
      <c r="P17" s="226">
        <v>0</v>
      </c>
      <c r="Q17" s="219"/>
      <c r="R17" s="197"/>
      <c r="S17" s="199"/>
    </row>
    <row r="18" spans="1:19" ht="16.5" thickBot="1" x14ac:dyDescent="0.3">
      <c r="A18" s="227"/>
      <c r="B18" s="157"/>
      <c r="C18" s="164"/>
      <c r="D18" s="228" t="s">
        <v>25</v>
      </c>
      <c r="E18" s="221">
        <v>20</v>
      </c>
      <c r="F18" s="221">
        <v>216</v>
      </c>
      <c r="G18" s="229">
        <v>1</v>
      </c>
      <c r="H18" s="229">
        <v>0</v>
      </c>
      <c r="I18" s="229">
        <v>9</v>
      </c>
      <c r="J18" s="229">
        <v>92</v>
      </c>
      <c r="K18" s="229">
        <v>10</v>
      </c>
      <c r="L18" s="229">
        <v>124</v>
      </c>
      <c r="M18" s="223">
        <v>0</v>
      </c>
      <c r="N18" s="230">
        <v>0</v>
      </c>
      <c r="O18" s="231"/>
      <c r="P18" s="232"/>
      <c r="Q18" s="233">
        <v>18.153846153846153</v>
      </c>
      <c r="R18" s="197"/>
      <c r="S18" s="199"/>
    </row>
    <row r="19" spans="1:19" ht="16.5" thickBot="1" x14ac:dyDescent="0.3">
      <c r="A19" s="196"/>
      <c r="B19" s="157"/>
      <c r="C19" s="149" t="s">
        <v>29</v>
      </c>
      <c r="D19" s="228" t="s">
        <v>24</v>
      </c>
      <c r="E19" s="221">
        <v>39</v>
      </c>
      <c r="F19" s="221">
        <v>187</v>
      </c>
      <c r="G19" s="229">
        <v>1</v>
      </c>
      <c r="H19" s="229">
        <v>0</v>
      </c>
      <c r="I19" s="229">
        <v>17</v>
      </c>
      <c r="J19" s="229">
        <v>80</v>
      </c>
      <c r="K19" s="229">
        <v>21</v>
      </c>
      <c r="L19" s="229">
        <v>107</v>
      </c>
      <c r="M19" s="223">
        <v>0</v>
      </c>
      <c r="N19" s="230">
        <v>0</v>
      </c>
      <c r="O19" s="225">
        <v>6</v>
      </c>
      <c r="P19" s="226">
        <v>0</v>
      </c>
      <c r="Q19" s="219"/>
      <c r="R19" s="197"/>
      <c r="S19" s="199"/>
    </row>
    <row r="20" spans="1:19" ht="16.5" thickBot="1" x14ac:dyDescent="0.3">
      <c r="A20" s="227"/>
      <c r="B20" s="157"/>
      <c r="C20" s="149"/>
      <c r="D20" s="228" t="s">
        <v>25</v>
      </c>
      <c r="E20" s="221">
        <v>39</v>
      </c>
      <c r="F20" s="221">
        <v>187</v>
      </c>
      <c r="G20" s="229">
        <v>1</v>
      </c>
      <c r="H20" s="229">
        <v>0</v>
      </c>
      <c r="I20" s="229">
        <v>17</v>
      </c>
      <c r="J20" s="229">
        <v>80</v>
      </c>
      <c r="K20" s="229">
        <v>21</v>
      </c>
      <c r="L20" s="229">
        <v>107</v>
      </c>
      <c r="M20" s="223">
        <v>0</v>
      </c>
      <c r="N20" s="230">
        <v>0</v>
      </c>
      <c r="O20" s="231"/>
      <c r="P20" s="232"/>
      <c r="Q20" s="233">
        <v>18.833333333333332</v>
      </c>
      <c r="R20" s="197"/>
      <c r="S20" s="199"/>
    </row>
    <row r="21" spans="1:19" ht="16.5" thickBot="1" x14ac:dyDescent="0.3">
      <c r="A21" s="196"/>
      <c r="B21" s="157"/>
      <c r="C21" s="149" t="s">
        <v>30</v>
      </c>
      <c r="D21" s="228" t="s">
        <v>24</v>
      </c>
      <c r="E21" s="221">
        <v>26</v>
      </c>
      <c r="F21" s="221">
        <v>192</v>
      </c>
      <c r="G21" s="229">
        <v>0</v>
      </c>
      <c r="H21" s="229">
        <v>0</v>
      </c>
      <c r="I21" s="229">
        <v>10</v>
      </c>
      <c r="J21" s="229">
        <v>70</v>
      </c>
      <c r="K21" s="229">
        <v>16</v>
      </c>
      <c r="L21" s="229">
        <v>122</v>
      </c>
      <c r="M21" s="223">
        <v>0</v>
      </c>
      <c r="N21" s="230">
        <v>0</v>
      </c>
      <c r="O21" s="225">
        <v>11</v>
      </c>
      <c r="P21" s="226">
        <v>0</v>
      </c>
      <c r="Q21" s="219"/>
      <c r="R21" s="197"/>
      <c r="S21" s="199"/>
    </row>
    <row r="22" spans="1:19" ht="16.5" thickBot="1" x14ac:dyDescent="0.3">
      <c r="A22" s="227"/>
      <c r="B22" s="157"/>
      <c r="C22" s="149"/>
      <c r="D22" s="228" t="s">
        <v>25</v>
      </c>
      <c r="E22" s="221">
        <v>26</v>
      </c>
      <c r="F22" s="221">
        <v>192</v>
      </c>
      <c r="G22" s="229">
        <v>0</v>
      </c>
      <c r="H22" s="229">
        <v>0</v>
      </c>
      <c r="I22" s="229">
        <v>10</v>
      </c>
      <c r="J22" s="229">
        <v>70</v>
      </c>
      <c r="K22" s="229">
        <v>16</v>
      </c>
      <c r="L22" s="229">
        <v>122</v>
      </c>
      <c r="M22" s="223"/>
      <c r="N22" s="230"/>
      <c r="O22" s="231"/>
      <c r="P22" s="232"/>
      <c r="Q22" s="233">
        <v>54.5</v>
      </c>
      <c r="R22" s="197"/>
      <c r="S22" s="199"/>
    </row>
    <row r="23" spans="1:19" ht="16.5" thickBot="1" x14ac:dyDescent="0.3">
      <c r="A23" s="196"/>
      <c r="B23" s="157"/>
      <c r="C23" s="149" t="s">
        <v>31</v>
      </c>
      <c r="D23" s="228" t="s">
        <v>24</v>
      </c>
      <c r="E23" s="221">
        <v>26</v>
      </c>
      <c r="F23" s="221">
        <v>20</v>
      </c>
      <c r="G23" s="229">
        <v>3</v>
      </c>
      <c r="H23" s="229">
        <v>1</v>
      </c>
      <c r="I23" s="229">
        <v>15</v>
      </c>
      <c r="J23" s="229">
        <v>11</v>
      </c>
      <c r="K23" s="229">
        <v>8</v>
      </c>
      <c r="L23" s="229">
        <v>8</v>
      </c>
      <c r="M23" s="223"/>
      <c r="N23" s="230"/>
      <c r="O23" s="225">
        <v>1</v>
      </c>
      <c r="P23" s="226">
        <v>0</v>
      </c>
      <c r="Q23" s="219"/>
      <c r="R23" s="197"/>
      <c r="S23" s="199"/>
    </row>
    <row r="24" spans="1:19" ht="16.5" thickBot="1" x14ac:dyDescent="0.3">
      <c r="A24" s="227"/>
      <c r="B24" s="157"/>
      <c r="C24" s="149"/>
      <c r="D24" s="228" t="s">
        <v>25</v>
      </c>
      <c r="E24" s="221">
        <v>26</v>
      </c>
      <c r="F24" s="221">
        <v>4</v>
      </c>
      <c r="G24" s="229">
        <v>3</v>
      </c>
      <c r="H24" s="229">
        <v>0</v>
      </c>
      <c r="I24" s="229">
        <v>15</v>
      </c>
      <c r="J24" s="229">
        <v>2</v>
      </c>
      <c r="K24" s="229">
        <v>8</v>
      </c>
      <c r="L24" s="229">
        <v>2</v>
      </c>
      <c r="M24" s="234"/>
      <c r="N24" s="235"/>
      <c r="O24" s="218"/>
      <c r="P24" s="219"/>
      <c r="Q24" s="233">
        <v>26</v>
      </c>
      <c r="R24" s="197"/>
      <c r="S24" s="199"/>
    </row>
    <row r="25" spans="1:19" ht="16.5" thickBot="1" x14ac:dyDescent="0.3">
      <c r="A25" s="196"/>
      <c r="B25" s="157" t="s">
        <v>32</v>
      </c>
      <c r="C25" s="149" t="s">
        <v>33</v>
      </c>
      <c r="D25" s="228" t="s">
        <v>24</v>
      </c>
      <c r="E25" s="221">
        <v>29</v>
      </c>
      <c r="F25" s="221">
        <v>205</v>
      </c>
      <c r="G25" s="229">
        <v>0</v>
      </c>
      <c r="H25" s="229">
        <v>0</v>
      </c>
      <c r="I25" s="229">
        <v>13</v>
      </c>
      <c r="J25" s="229">
        <v>52</v>
      </c>
      <c r="K25" s="229">
        <v>16</v>
      </c>
      <c r="L25" s="236">
        <v>150</v>
      </c>
      <c r="M25" s="237">
        <v>0</v>
      </c>
      <c r="N25" s="238">
        <v>3</v>
      </c>
      <c r="O25" s="225">
        <v>9</v>
      </c>
      <c r="P25" s="226">
        <v>0</v>
      </c>
      <c r="Q25" s="219"/>
      <c r="R25" s="197"/>
      <c r="S25" s="199"/>
    </row>
    <row r="26" spans="1:19" ht="15.75" thickBot="1" x14ac:dyDescent="0.3">
      <c r="A26" s="227"/>
      <c r="B26" s="157"/>
      <c r="C26" s="149"/>
      <c r="D26" s="228" t="s">
        <v>25</v>
      </c>
      <c r="E26" s="221">
        <v>290</v>
      </c>
      <c r="F26" s="221">
        <v>6150</v>
      </c>
      <c r="G26" s="229">
        <v>0</v>
      </c>
      <c r="H26" s="229">
        <v>0</v>
      </c>
      <c r="I26" s="229">
        <v>130</v>
      </c>
      <c r="J26" s="229">
        <v>1560</v>
      </c>
      <c r="K26" s="229">
        <v>160</v>
      </c>
      <c r="L26" s="236">
        <v>4500</v>
      </c>
      <c r="M26" s="229">
        <v>0</v>
      </c>
      <c r="N26" s="239">
        <v>90</v>
      </c>
      <c r="O26" s="218"/>
      <c r="P26" s="219"/>
      <c r="Q26" s="233">
        <v>64.400000000000006</v>
      </c>
      <c r="R26" s="240"/>
      <c r="S26" s="199"/>
    </row>
    <row r="27" spans="1:19" ht="16.5" thickBot="1" x14ac:dyDescent="0.3">
      <c r="A27" s="196"/>
      <c r="B27" s="157"/>
      <c r="C27" s="149" t="s">
        <v>34</v>
      </c>
      <c r="D27" s="228" t="s">
        <v>24</v>
      </c>
      <c r="E27" s="221">
        <v>1</v>
      </c>
      <c r="F27" s="221">
        <v>0</v>
      </c>
      <c r="G27" s="229">
        <v>0</v>
      </c>
      <c r="H27" s="229">
        <v>0</v>
      </c>
      <c r="I27" s="229">
        <v>0</v>
      </c>
      <c r="J27" s="229">
        <v>0</v>
      </c>
      <c r="K27" s="229">
        <v>1</v>
      </c>
      <c r="L27" s="236">
        <v>0</v>
      </c>
      <c r="M27" s="236">
        <v>0</v>
      </c>
      <c r="N27" s="236">
        <v>0</v>
      </c>
      <c r="O27" s="225">
        <v>0</v>
      </c>
      <c r="P27" s="226">
        <v>0</v>
      </c>
      <c r="Q27" s="219"/>
      <c r="R27" s="197"/>
      <c r="S27" s="199"/>
    </row>
    <row r="28" spans="1:19" ht="16.5" thickBot="1" x14ac:dyDescent="0.3">
      <c r="A28" s="227"/>
      <c r="B28" s="157"/>
      <c r="C28" s="149"/>
      <c r="D28" s="228" t="s">
        <v>25</v>
      </c>
      <c r="E28" s="221">
        <v>10</v>
      </c>
      <c r="F28" s="221">
        <v>0</v>
      </c>
      <c r="G28" s="229">
        <v>0</v>
      </c>
      <c r="H28" s="229">
        <v>0</v>
      </c>
      <c r="I28" s="229">
        <v>0</v>
      </c>
      <c r="J28" s="229">
        <v>0</v>
      </c>
      <c r="K28" s="229">
        <v>10</v>
      </c>
      <c r="L28" s="236">
        <v>0</v>
      </c>
      <c r="M28" s="236">
        <v>0</v>
      </c>
      <c r="N28" s="236">
        <v>0</v>
      </c>
      <c r="O28" s="241"/>
      <c r="P28" s="219"/>
      <c r="Q28" s="233">
        <v>0.1</v>
      </c>
      <c r="R28" s="197"/>
      <c r="S28" s="199"/>
    </row>
    <row r="29" spans="1:19" ht="15.75" thickBot="1" x14ac:dyDescent="0.3">
      <c r="A29" s="196"/>
      <c r="B29" s="148" t="s">
        <v>35</v>
      </c>
      <c r="C29" s="149"/>
      <c r="D29" s="228" t="s">
        <v>24</v>
      </c>
      <c r="E29" s="221">
        <v>0</v>
      </c>
      <c r="F29" s="221">
        <v>0</v>
      </c>
      <c r="G29" s="229">
        <v>0</v>
      </c>
      <c r="H29" s="229">
        <v>0</v>
      </c>
      <c r="I29" s="229">
        <v>0</v>
      </c>
      <c r="J29" s="229">
        <v>0</v>
      </c>
      <c r="K29" s="229">
        <v>0</v>
      </c>
      <c r="L29" s="229">
        <v>0</v>
      </c>
      <c r="M29" s="242"/>
      <c r="N29" s="243"/>
      <c r="O29" s="225">
        <v>0</v>
      </c>
      <c r="P29" s="226">
        <v>0</v>
      </c>
      <c r="Q29" s="233"/>
      <c r="R29" s="244"/>
      <c r="S29" s="199"/>
    </row>
    <row r="30" spans="1:19" ht="16.5" thickBot="1" x14ac:dyDescent="0.3">
      <c r="A30" s="196"/>
      <c r="B30" s="148" t="s">
        <v>36</v>
      </c>
      <c r="C30" s="149"/>
      <c r="D30" s="228" t="s">
        <v>24</v>
      </c>
      <c r="E30" s="221">
        <v>0</v>
      </c>
      <c r="F30" s="221">
        <v>0</v>
      </c>
      <c r="G30" s="229">
        <v>0</v>
      </c>
      <c r="H30" s="229">
        <v>0</v>
      </c>
      <c r="I30" s="229">
        <v>0</v>
      </c>
      <c r="J30" s="229">
        <v>0</v>
      </c>
      <c r="K30" s="229">
        <v>0</v>
      </c>
      <c r="L30" s="229">
        <v>0</v>
      </c>
      <c r="M30" s="245"/>
      <c r="N30" s="230"/>
      <c r="O30" s="225">
        <v>0</v>
      </c>
      <c r="P30" s="226">
        <v>0</v>
      </c>
      <c r="Q30" s="233"/>
      <c r="R30" s="197"/>
      <c r="S30" s="199"/>
    </row>
    <row r="31" spans="1:19" ht="16.5" thickBot="1" x14ac:dyDescent="0.3">
      <c r="A31" s="196"/>
      <c r="B31" s="148" t="s">
        <v>37</v>
      </c>
      <c r="C31" s="149"/>
      <c r="D31" s="228" t="s">
        <v>24</v>
      </c>
      <c r="E31" s="221">
        <v>3</v>
      </c>
      <c r="F31" s="221">
        <v>0</v>
      </c>
      <c r="G31" s="229">
        <v>0</v>
      </c>
      <c r="H31" s="229">
        <v>0</v>
      </c>
      <c r="I31" s="229">
        <v>3</v>
      </c>
      <c r="J31" s="229">
        <v>0</v>
      </c>
      <c r="K31" s="229">
        <v>0</v>
      </c>
      <c r="L31" s="236">
        <v>0</v>
      </c>
      <c r="M31" s="245"/>
      <c r="N31" s="230"/>
      <c r="O31" s="225">
        <v>0</v>
      </c>
      <c r="P31" s="226">
        <v>0</v>
      </c>
      <c r="Q31" s="233">
        <v>0</v>
      </c>
      <c r="R31" s="197"/>
      <c r="S31" s="199"/>
    </row>
    <row r="32" spans="1:19" ht="15.75" thickBot="1" x14ac:dyDescent="0.3">
      <c r="A32" s="196"/>
      <c r="B32" s="148" t="s">
        <v>38</v>
      </c>
      <c r="C32" s="246" t="s">
        <v>39</v>
      </c>
      <c r="D32" s="228" t="s">
        <v>24</v>
      </c>
      <c r="E32" s="221">
        <v>0</v>
      </c>
      <c r="F32" s="221">
        <v>0</v>
      </c>
      <c r="G32" s="229">
        <v>0</v>
      </c>
      <c r="H32" s="229">
        <v>0</v>
      </c>
      <c r="I32" s="229">
        <v>0</v>
      </c>
      <c r="J32" s="229">
        <v>0</v>
      </c>
      <c r="K32" s="229">
        <v>0</v>
      </c>
      <c r="L32" s="236">
        <v>0</v>
      </c>
      <c r="M32" s="245"/>
      <c r="N32" s="230"/>
      <c r="O32" s="225">
        <v>0</v>
      </c>
      <c r="P32" s="226">
        <v>0</v>
      </c>
      <c r="Q32" s="233">
        <v>0.16666666666666666</v>
      </c>
      <c r="R32" s="247"/>
      <c r="S32" s="199"/>
    </row>
    <row r="33" spans="1:19" ht="16.5" thickBot="1" x14ac:dyDescent="0.3">
      <c r="A33" s="196"/>
      <c r="B33" s="148"/>
      <c r="C33" s="246" t="s">
        <v>40</v>
      </c>
      <c r="D33" s="228" t="s">
        <v>24</v>
      </c>
      <c r="E33" s="221">
        <v>1</v>
      </c>
      <c r="F33" s="221">
        <v>0</v>
      </c>
      <c r="G33" s="229">
        <v>0</v>
      </c>
      <c r="H33" s="229">
        <v>0</v>
      </c>
      <c r="I33" s="229">
        <v>1</v>
      </c>
      <c r="J33" s="229">
        <v>0</v>
      </c>
      <c r="K33" s="229">
        <v>0</v>
      </c>
      <c r="L33" s="236">
        <v>0</v>
      </c>
      <c r="M33" s="245"/>
      <c r="N33" s="230"/>
      <c r="O33" s="225">
        <v>0</v>
      </c>
      <c r="P33" s="226">
        <v>0</v>
      </c>
      <c r="Q33" s="233"/>
      <c r="R33" s="197"/>
      <c r="S33" s="199"/>
    </row>
    <row r="34" spans="1:19" ht="16.5" thickBot="1" x14ac:dyDescent="0.3">
      <c r="A34" s="196"/>
      <c r="B34" s="150"/>
      <c r="C34" s="248" t="s">
        <v>41</v>
      </c>
      <c r="D34" s="216" t="s">
        <v>24</v>
      </c>
      <c r="E34" s="221">
        <v>0</v>
      </c>
      <c r="F34" s="221">
        <v>0</v>
      </c>
      <c r="G34" s="249">
        <v>0</v>
      </c>
      <c r="H34" s="249">
        <v>0</v>
      </c>
      <c r="I34" s="249">
        <v>0</v>
      </c>
      <c r="J34" s="249">
        <v>0</v>
      </c>
      <c r="K34" s="249">
        <v>0</v>
      </c>
      <c r="L34" s="250">
        <v>0</v>
      </c>
      <c r="M34" s="251"/>
      <c r="N34" s="252"/>
      <c r="O34" s="225">
        <v>0</v>
      </c>
      <c r="P34" s="253">
        <v>0</v>
      </c>
      <c r="Q34" s="233"/>
      <c r="R34" s="197"/>
      <c r="S34" s="199"/>
    </row>
    <row r="35" spans="1:19" ht="15.75" thickBot="1" x14ac:dyDescent="0.3">
      <c r="A35" s="196"/>
      <c r="B35" s="254"/>
      <c r="C35" s="254"/>
      <c r="D35" s="198"/>
      <c r="E35" s="247"/>
      <c r="F35" s="247"/>
      <c r="G35" s="247"/>
      <c r="H35" s="247"/>
      <c r="I35" s="247"/>
      <c r="J35" s="247"/>
      <c r="K35" s="247"/>
      <c r="L35" s="247"/>
      <c r="M35" s="247"/>
      <c r="N35" s="247"/>
      <c r="O35" s="225"/>
      <c r="P35" s="247"/>
      <c r="Q35" s="247"/>
      <c r="R35" s="247"/>
      <c r="S35" s="199"/>
    </row>
    <row r="36" spans="1:19" ht="15.75" x14ac:dyDescent="0.25">
      <c r="A36" s="196"/>
      <c r="B36" s="197"/>
      <c r="C36" s="197"/>
      <c r="D36" s="151" t="s">
        <v>42</v>
      </c>
      <c r="E36" s="152"/>
      <c r="F36" s="151" t="s">
        <v>43</v>
      </c>
      <c r="G36" s="155"/>
      <c r="H36" s="152" t="s">
        <v>44</v>
      </c>
      <c r="I36" s="152"/>
      <c r="J36" s="155"/>
      <c r="K36" s="197"/>
      <c r="L36" s="197"/>
      <c r="M36" s="137" t="s">
        <v>45</v>
      </c>
      <c r="N36" s="138"/>
      <c r="O36" s="255" t="s">
        <v>46</v>
      </c>
      <c r="P36" s="197"/>
      <c r="Q36" s="197"/>
      <c r="R36" s="197"/>
      <c r="S36" s="199"/>
    </row>
    <row r="37" spans="1:19" ht="16.5" thickBot="1" x14ac:dyDescent="0.3">
      <c r="A37" s="196"/>
      <c r="B37" s="197"/>
      <c r="C37" s="197"/>
      <c r="D37" s="153"/>
      <c r="E37" s="154"/>
      <c r="F37" s="153"/>
      <c r="G37" s="156"/>
      <c r="H37" s="154"/>
      <c r="I37" s="154"/>
      <c r="J37" s="156"/>
      <c r="K37" s="197"/>
      <c r="L37" s="197"/>
      <c r="M37" s="256" t="s">
        <v>47</v>
      </c>
      <c r="N37" s="228"/>
      <c r="O37" s="229">
        <v>1</v>
      </c>
      <c r="P37" s="197"/>
      <c r="Q37" s="197"/>
      <c r="R37" s="197"/>
      <c r="S37" s="199"/>
    </row>
    <row r="38" spans="1:19" ht="30.75" thickBot="1" x14ac:dyDescent="0.3">
      <c r="A38" s="196"/>
      <c r="B38" s="197"/>
      <c r="C38" s="197"/>
      <c r="D38" s="257" t="s">
        <v>24</v>
      </c>
      <c r="E38" s="258" t="s">
        <v>25</v>
      </c>
      <c r="F38" s="259" t="s">
        <v>46</v>
      </c>
      <c r="G38" s="260" t="s">
        <v>48</v>
      </c>
      <c r="H38" s="261" t="s">
        <v>49</v>
      </c>
      <c r="I38" s="262" t="s">
        <v>50</v>
      </c>
      <c r="J38" s="263" t="s">
        <v>51</v>
      </c>
      <c r="K38" s="197"/>
      <c r="L38" s="197"/>
      <c r="M38" s="264" t="s">
        <v>52</v>
      </c>
      <c r="N38" s="249"/>
      <c r="O38" s="229">
        <v>13</v>
      </c>
      <c r="P38" s="197"/>
      <c r="Q38" s="197"/>
      <c r="R38" s="197"/>
      <c r="S38" s="199"/>
    </row>
    <row r="39" spans="1:19" ht="16.5" thickBot="1" x14ac:dyDescent="0.3">
      <c r="A39" s="196"/>
      <c r="B39" s="197"/>
      <c r="C39" s="197"/>
      <c r="D39" s="265">
        <v>3</v>
      </c>
      <c r="E39" s="266">
        <v>3</v>
      </c>
      <c r="F39" s="266">
        <v>5</v>
      </c>
      <c r="G39" s="267">
        <v>17</v>
      </c>
      <c r="H39" s="268">
        <v>24</v>
      </c>
      <c r="I39" s="269">
        <v>8</v>
      </c>
      <c r="J39" s="270">
        <v>0</v>
      </c>
      <c r="K39" s="197"/>
      <c r="L39" s="197"/>
      <c r="M39" s="197"/>
      <c r="N39" s="197"/>
      <c r="O39" s="197"/>
      <c r="P39" s="197"/>
      <c r="Q39" s="197"/>
      <c r="R39" s="197"/>
      <c r="S39" s="199"/>
    </row>
    <row r="40" spans="1:19" ht="16.5" thickBot="1" x14ac:dyDescent="0.3">
      <c r="A40" s="196"/>
      <c r="B40" s="197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7"/>
      <c r="N40" s="197"/>
      <c r="O40" s="197"/>
      <c r="P40" s="197"/>
      <c r="Q40" s="197"/>
      <c r="R40" s="197"/>
      <c r="S40" s="199"/>
    </row>
    <row r="41" spans="1:19" ht="16.5" thickBot="1" x14ac:dyDescent="0.3">
      <c r="A41" s="196"/>
      <c r="B41" s="139" t="s">
        <v>53</v>
      </c>
      <c r="C41" s="140"/>
      <c r="D41" s="143" t="s">
        <v>54</v>
      </c>
      <c r="E41" s="144"/>
      <c r="F41" s="145" t="s">
        <v>55</v>
      </c>
      <c r="G41" s="146"/>
      <c r="H41" s="144" t="s">
        <v>56</v>
      </c>
      <c r="I41" s="144"/>
      <c r="J41" s="143" t="s">
        <v>57</v>
      </c>
      <c r="K41" s="147"/>
      <c r="L41" s="197"/>
      <c r="M41" s="197"/>
      <c r="N41" s="197"/>
      <c r="O41" s="197"/>
      <c r="P41" s="197"/>
      <c r="Q41" s="197"/>
      <c r="R41" s="197"/>
      <c r="S41" s="199"/>
    </row>
    <row r="42" spans="1:19" ht="16.5" thickBot="1" x14ac:dyDescent="0.3">
      <c r="A42" s="196"/>
      <c r="B42" s="141"/>
      <c r="C42" s="142"/>
      <c r="D42" s="272" t="s">
        <v>58</v>
      </c>
      <c r="E42" s="273" t="s">
        <v>59</v>
      </c>
      <c r="F42" s="274" t="s">
        <v>58</v>
      </c>
      <c r="G42" s="273" t="s">
        <v>59</v>
      </c>
      <c r="H42" s="271" t="s">
        <v>58</v>
      </c>
      <c r="I42" s="275" t="s">
        <v>59</v>
      </c>
      <c r="J42" s="272" t="s">
        <v>58</v>
      </c>
      <c r="K42" s="276" t="s">
        <v>59</v>
      </c>
      <c r="L42" s="277"/>
      <c r="M42" s="197"/>
      <c r="N42" s="197"/>
      <c r="O42" s="116" t="s">
        <v>60</v>
      </c>
      <c r="P42" s="116"/>
      <c r="Q42" s="278">
        <v>5</v>
      </c>
      <c r="R42" s="197"/>
      <c r="S42" s="199"/>
    </row>
    <row r="43" spans="1:19" ht="16.5" thickBot="1" x14ac:dyDescent="0.3">
      <c r="A43" s="196"/>
      <c r="B43" s="130" t="s">
        <v>61</v>
      </c>
      <c r="C43" s="131"/>
      <c r="D43" s="279">
        <v>7</v>
      </c>
      <c r="E43" s="222">
        <v>0</v>
      </c>
      <c r="F43" s="222">
        <v>103</v>
      </c>
      <c r="G43" s="222">
        <v>4</v>
      </c>
      <c r="H43" s="222">
        <v>163</v>
      </c>
      <c r="I43" s="280">
        <v>9</v>
      </c>
      <c r="J43" s="281">
        <v>273</v>
      </c>
      <c r="K43" s="281">
        <v>13</v>
      </c>
      <c r="L43" s="277"/>
      <c r="M43" s="197"/>
      <c r="N43" s="198"/>
      <c r="O43" s="117" t="s">
        <v>62</v>
      </c>
      <c r="P43" s="117"/>
      <c r="Q43" s="282">
        <v>2</v>
      </c>
      <c r="R43" s="198"/>
      <c r="S43" s="199"/>
    </row>
    <row r="44" spans="1:19" ht="16.5" thickBot="1" x14ac:dyDescent="0.3">
      <c r="A44" s="196"/>
      <c r="B44" s="126" t="s">
        <v>63</v>
      </c>
      <c r="C44" s="127"/>
      <c r="D44" s="283"/>
      <c r="E44" s="284"/>
      <c r="F44" s="285">
        <v>2</v>
      </c>
      <c r="G44" s="285">
        <v>0</v>
      </c>
      <c r="H44" s="285">
        <v>6</v>
      </c>
      <c r="I44" s="286">
        <v>0</v>
      </c>
      <c r="J44" s="281">
        <v>8</v>
      </c>
      <c r="K44" s="281">
        <v>0</v>
      </c>
      <c r="L44" s="277"/>
      <c r="M44" s="197"/>
      <c r="N44" s="198"/>
      <c r="O44" s="117" t="s">
        <v>64</v>
      </c>
      <c r="P44" s="117"/>
      <c r="Q44" s="282">
        <v>3</v>
      </c>
      <c r="R44" s="198"/>
      <c r="S44" s="199"/>
    </row>
    <row r="45" spans="1:19" ht="16.5" thickBot="1" x14ac:dyDescent="0.3">
      <c r="A45" s="196"/>
      <c r="B45" s="128" t="s">
        <v>14</v>
      </c>
      <c r="C45" s="129"/>
      <c r="D45" s="287">
        <v>7</v>
      </c>
      <c r="E45" s="287">
        <v>0</v>
      </c>
      <c r="F45" s="288">
        <v>105</v>
      </c>
      <c r="G45" s="288">
        <v>4</v>
      </c>
      <c r="H45" s="288">
        <v>169</v>
      </c>
      <c r="I45" s="288">
        <v>9</v>
      </c>
      <c r="J45" s="288">
        <v>281</v>
      </c>
      <c r="K45" s="288">
        <v>13</v>
      </c>
      <c r="L45" s="277"/>
      <c r="M45" s="197"/>
      <c r="N45" s="198"/>
      <c r="O45" s="198"/>
      <c r="P45" s="198"/>
      <c r="Q45" s="198"/>
      <c r="R45" s="198"/>
      <c r="S45" s="199"/>
    </row>
    <row r="46" spans="1:19" ht="16.5" thickBot="1" x14ac:dyDescent="0.3">
      <c r="A46" s="196"/>
      <c r="B46" s="130" t="s">
        <v>65</v>
      </c>
      <c r="C46" s="131"/>
      <c r="D46" s="198">
        <v>3</v>
      </c>
      <c r="E46" s="237">
        <v>0</v>
      </c>
      <c r="F46" s="237">
        <v>83</v>
      </c>
      <c r="G46" s="237">
        <v>0</v>
      </c>
      <c r="H46" s="237">
        <v>123</v>
      </c>
      <c r="I46" s="289">
        <v>0</v>
      </c>
      <c r="J46" s="281">
        <v>209</v>
      </c>
      <c r="K46" s="281">
        <v>0</v>
      </c>
      <c r="L46" s="277"/>
      <c r="M46" s="197"/>
      <c r="N46" s="198"/>
      <c r="O46" s="198"/>
      <c r="P46" s="198"/>
      <c r="Q46" s="198"/>
      <c r="R46" s="198"/>
      <c r="S46" s="199"/>
    </row>
    <row r="47" spans="1:19" ht="16.5" thickBot="1" x14ac:dyDescent="0.3">
      <c r="A47" s="196"/>
      <c r="B47" s="132" t="s">
        <v>66</v>
      </c>
      <c r="C47" s="133"/>
      <c r="D47" s="290">
        <v>1</v>
      </c>
      <c r="E47" s="291">
        <v>0</v>
      </c>
      <c r="F47" s="249">
        <v>1</v>
      </c>
      <c r="G47" s="249">
        <v>0</v>
      </c>
      <c r="H47" s="249">
        <v>3</v>
      </c>
      <c r="I47" s="250">
        <v>0</v>
      </c>
      <c r="J47" s="281">
        <v>5</v>
      </c>
      <c r="K47" s="281">
        <v>0</v>
      </c>
      <c r="L47" s="277" t="s">
        <v>67</v>
      </c>
      <c r="M47" s="197"/>
      <c r="N47" s="292"/>
      <c r="O47" s="292"/>
      <c r="P47" s="292"/>
      <c r="Q47" s="293"/>
      <c r="R47" s="293"/>
      <c r="S47" s="199"/>
    </row>
    <row r="48" spans="1:19" ht="16.5" thickBot="1" x14ac:dyDescent="0.3">
      <c r="A48" s="196"/>
      <c r="B48" s="197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197"/>
      <c r="R48" s="197"/>
      <c r="S48" s="199"/>
    </row>
    <row r="49" spans="1:19" ht="16.5" thickBot="1" x14ac:dyDescent="0.3">
      <c r="A49" s="196"/>
      <c r="B49" s="134" t="s">
        <v>68</v>
      </c>
      <c r="C49" s="135"/>
      <c r="D49" s="135"/>
      <c r="E49" s="135"/>
      <c r="F49" s="135"/>
      <c r="G49" s="136"/>
      <c r="H49" s="294" t="s">
        <v>46</v>
      </c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9"/>
    </row>
    <row r="50" spans="1:19" ht="16.5" thickBot="1" x14ac:dyDescent="0.3">
      <c r="A50" s="196"/>
      <c r="B50" s="118" t="s">
        <v>69</v>
      </c>
      <c r="C50" s="119"/>
      <c r="D50" s="119"/>
      <c r="E50" s="119"/>
      <c r="F50" s="119"/>
      <c r="G50" s="120"/>
      <c r="H50" s="295">
        <v>83</v>
      </c>
      <c r="I50" s="197"/>
      <c r="J50" s="121" t="s">
        <v>70</v>
      </c>
      <c r="K50" s="121"/>
      <c r="L50" s="121"/>
      <c r="M50" s="121"/>
      <c r="N50" s="296" t="s">
        <v>46</v>
      </c>
      <c r="O50" s="197"/>
      <c r="P50" s="197"/>
      <c r="Q50" s="197"/>
      <c r="R50" s="197"/>
      <c r="S50" s="199"/>
    </row>
    <row r="51" spans="1:19" ht="16.5" thickBot="1" x14ac:dyDescent="0.3">
      <c r="A51" s="196"/>
      <c r="B51" s="122" t="s">
        <v>71</v>
      </c>
      <c r="C51" s="123"/>
      <c r="D51" s="123"/>
      <c r="E51" s="123"/>
      <c r="F51" s="123"/>
      <c r="G51" s="124"/>
      <c r="H51" s="295">
        <v>83</v>
      </c>
      <c r="I51" s="197"/>
      <c r="J51" s="125" t="s">
        <v>72</v>
      </c>
      <c r="K51" s="125"/>
      <c r="L51" s="125"/>
      <c r="M51" s="125"/>
      <c r="N51" s="297">
        <v>190</v>
      </c>
      <c r="O51" s="197"/>
      <c r="P51" s="197"/>
      <c r="Q51" s="197"/>
      <c r="R51" s="197"/>
      <c r="S51" s="199"/>
    </row>
    <row r="52" spans="1:19" ht="16.5" thickBot="1" x14ac:dyDescent="0.3">
      <c r="A52" s="196"/>
      <c r="B52" s="122" t="s">
        <v>73</v>
      </c>
      <c r="C52" s="123"/>
      <c r="D52" s="123"/>
      <c r="E52" s="123"/>
      <c r="F52" s="123"/>
      <c r="G52" s="124"/>
      <c r="H52" s="295">
        <v>77</v>
      </c>
      <c r="I52" s="197"/>
      <c r="J52" s="197"/>
      <c r="K52" s="197"/>
      <c r="L52" s="197"/>
      <c r="M52" s="197"/>
      <c r="N52" s="197"/>
      <c r="O52" s="197"/>
      <c r="P52" s="197"/>
      <c r="Q52" s="197"/>
      <c r="R52" s="197"/>
      <c r="S52" s="199"/>
    </row>
    <row r="53" spans="1:19" ht="15.75" x14ac:dyDescent="0.25">
      <c r="A53" s="196"/>
      <c r="B53" s="122" t="s">
        <v>74</v>
      </c>
      <c r="C53" s="123"/>
      <c r="D53" s="123"/>
      <c r="E53" s="123"/>
      <c r="F53" s="123"/>
      <c r="G53" s="124"/>
      <c r="H53" s="226">
        <v>0</v>
      </c>
      <c r="I53" s="197"/>
      <c r="J53" s="197"/>
      <c r="K53" s="188" t="s">
        <v>75</v>
      </c>
      <c r="L53" s="188"/>
      <c r="M53" s="188"/>
      <c r="N53" s="213"/>
      <c r="O53" s="197"/>
      <c r="P53" s="197"/>
      <c r="Q53" s="197"/>
      <c r="R53" s="197"/>
      <c r="S53" s="199"/>
    </row>
    <row r="54" spans="1:19" ht="16.5" thickBot="1" x14ac:dyDescent="0.3">
      <c r="A54" s="196"/>
      <c r="B54" s="122" t="s">
        <v>76</v>
      </c>
      <c r="C54" s="123"/>
      <c r="D54" s="123"/>
      <c r="E54" s="123"/>
      <c r="F54" s="123"/>
      <c r="G54" s="124"/>
      <c r="H54" s="226"/>
      <c r="I54" s="197"/>
      <c r="J54" s="197"/>
      <c r="K54" s="189" t="s">
        <v>77</v>
      </c>
      <c r="L54" s="189"/>
      <c r="M54" s="189"/>
      <c r="N54" s="298"/>
      <c r="O54" s="197"/>
      <c r="P54" s="197"/>
      <c r="Q54" s="197"/>
      <c r="R54" s="197"/>
      <c r="S54" s="199"/>
    </row>
    <row r="55" spans="1:19" ht="16.5" thickBot="1" x14ac:dyDescent="0.3">
      <c r="A55" s="196"/>
      <c r="B55" s="190" t="s">
        <v>78</v>
      </c>
      <c r="C55" s="191"/>
      <c r="D55" s="191"/>
      <c r="E55" s="191"/>
      <c r="F55" s="191"/>
      <c r="G55" s="192"/>
      <c r="H55" s="226">
        <v>0</v>
      </c>
      <c r="I55" s="197"/>
      <c r="J55" s="197"/>
      <c r="K55" s="197"/>
      <c r="L55" s="197"/>
      <c r="M55" s="197"/>
      <c r="N55" s="197"/>
      <c r="O55" s="197"/>
      <c r="P55" s="197"/>
      <c r="Q55" s="197"/>
      <c r="R55" s="197"/>
      <c r="S55" s="199"/>
    </row>
    <row r="56" spans="1:19" ht="15.75" thickBot="1" x14ac:dyDescent="0.3">
      <c r="A56" s="299"/>
      <c r="B56" s="300"/>
      <c r="C56" s="300"/>
      <c r="D56" s="300"/>
      <c r="E56" s="300"/>
      <c r="F56" s="300"/>
      <c r="G56" s="300"/>
      <c r="H56" s="300"/>
      <c r="I56" s="300"/>
      <c r="J56" s="300"/>
      <c r="K56" s="300"/>
      <c r="L56" s="300"/>
      <c r="M56" s="300"/>
      <c r="N56" s="300"/>
      <c r="O56" s="300"/>
      <c r="P56" s="300"/>
      <c r="Q56" s="300"/>
      <c r="R56" s="300"/>
      <c r="S56" s="301"/>
    </row>
  </sheetData>
  <mergeCells count="56">
    <mergeCell ref="O42:P42"/>
    <mergeCell ref="O43:P43"/>
    <mergeCell ref="O44:P44"/>
    <mergeCell ref="B50:G50"/>
    <mergeCell ref="J50:M50"/>
    <mergeCell ref="B51:G51"/>
    <mergeCell ref="J51:M51"/>
    <mergeCell ref="B52:G52"/>
    <mergeCell ref="B44:C44"/>
    <mergeCell ref="B45:C45"/>
    <mergeCell ref="B46:C46"/>
    <mergeCell ref="B47:C47"/>
    <mergeCell ref="B49:G49"/>
    <mergeCell ref="M36:N36"/>
    <mergeCell ref="B43:C43"/>
    <mergeCell ref="B41:C42"/>
    <mergeCell ref="D41:E41"/>
    <mergeCell ref="F41:G41"/>
    <mergeCell ref="H41:I41"/>
    <mergeCell ref="J41:K41"/>
    <mergeCell ref="B31:C31"/>
    <mergeCell ref="B32:B34"/>
    <mergeCell ref="D36:E37"/>
    <mergeCell ref="F36:G37"/>
    <mergeCell ref="H36:J37"/>
    <mergeCell ref="B25:B28"/>
    <mergeCell ref="C25:C26"/>
    <mergeCell ref="C27:C28"/>
    <mergeCell ref="B29:C29"/>
    <mergeCell ref="B30:C30"/>
    <mergeCell ref="B15:C16"/>
    <mergeCell ref="B13:C14"/>
    <mergeCell ref="B17:B24"/>
    <mergeCell ref="C17:C18"/>
    <mergeCell ref="C19:C20"/>
    <mergeCell ref="C21:C22"/>
    <mergeCell ref="C23:C24"/>
    <mergeCell ref="A2:S2"/>
    <mergeCell ref="A3:S3"/>
    <mergeCell ref="A5:S5"/>
    <mergeCell ref="B10:C12"/>
    <mergeCell ref="D10:D12"/>
    <mergeCell ref="E10:F11"/>
    <mergeCell ref="G10:H11"/>
    <mergeCell ref="I10:J11"/>
    <mergeCell ref="K10:L11"/>
    <mergeCell ref="M10:N11"/>
    <mergeCell ref="O10:O12"/>
    <mergeCell ref="P10:P12"/>
    <mergeCell ref="Q10:Q12"/>
    <mergeCell ref="P4:Q4"/>
    <mergeCell ref="B53:G53"/>
    <mergeCell ref="K53:M53"/>
    <mergeCell ref="B54:G54"/>
    <mergeCell ref="K54:M54"/>
    <mergeCell ref="B55:G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FEBRERO</vt:lpstr>
      <vt:lpstr>MARZO</vt:lpstr>
      <vt:lpstr>I TRIMESTRE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2026-02-12T13:29:14Z</dcterms:created>
  <dcterms:modified xsi:type="dcterms:W3CDTF">2026-04-13T14:48:09Z</dcterms:modified>
</cp:coreProperties>
</file>